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730" windowHeight="11760"/>
  </bookViews>
  <sheets>
    <sheet name="Лист1" sheetId="15" r:id="rId1"/>
  </sheets>
  <definedNames>
    <definedName name="к">#REF!</definedName>
    <definedName name="с">#REF!</definedName>
  </definedNames>
  <calcPr calcId="152511" refMode="R1C1"/>
</workbook>
</file>

<file path=xl/calcChain.xml><?xml version="1.0" encoding="utf-8"?>
<calcChain xmlns="http://schemas.openxmlformats.org/spreadsheetml/2006/main">
  <c r="N29" i="15" l="1"/>
  <c r="N23" i="15"/>
  <c r="N22" i="15" s="1"/>
  <c r="N31" i="15" s="1"/>
  <c r="N20" i="15"/>
  <c r="K62" i="15" l="1"/>
  <c r="K59" i="15"/>
  <c r="K56" i="15"/>
  <c r="K57" i="15"/>
  <c r="K55" i="15"/>
  <c r="K50" i="15"/>
  <c r="K51" i="15"/>
  <c r="K49" i="15"/>
  <c r="K36" i="15"/>
  <c r="K37" i="15"/>
  <c r="K38" i="15"/>
  <c r="K39" i="15"/>
  <c r="K40" i="15"/>
  <c r="K41" i="15"/>
  <c r="K42" i="15"/>
  <c r="K43" i="15"/>
  <c r="K44" i="15"/>
  <c r="K45" i="15"/>
  <c r="K46" i="15"/>
  <c r="K35" i="15"/>
  <c r="K34" i="15" s="1"/>
  <c r="K29" i="15"/>
  <c r="K30" i="15"/>
  <c r="K26" i="15"/>
  <c r="K27" i="15"/>
  <c r="K28" i="15"/>
  <c r="K25" i="15"/>
  <c r="K14" i="15"/>
  <c r="K15" i="15"/>
  <c r="K16" i="15"/>
  <c r="K17" i="15"/>
  <c r="K18" i="15"/>
  <c r="K19" i="15"/>
  <c r="K13" i="15"/>
  <c r="K48" i="15" l="1"/>
  <c r="K47" i="15" s="1"/>
  <c r="K33" i="15" s="1"/>
  <c r="F23" i="15"/>
  <c r="I23" i="15"/>
  <c r="J23" i="15"/>
  <c r="E23" i="15"/>
  <c r="J63" i="15" l="1"/>
  <c r="I63" i="15"/>
  <c r="J54" i="15"/>
  <c r="K58" i="15"/>
  <c r="I54" i="15"/>
  <c r="I48" i="15"/>
  <c r="I47" i="15" s="1"/>
  <c r="J34" i="15"/>
  <c r="F48" i="15"/>
  <c r="F47" i="15" s="1"/>
  <c r="F34" i="15"/>
  <c r="E34" i="15"/>
  <c r="E48" i="15"/>
  <c r="E47" i="15" s="1"/>
  <c r="I34" i="15"/>
  <c r="I33" i="15" l="1"/>
  <c r="K63" i="15"/>
  <c r="F33" i="15"/>
  <c r="F52" i="15" s="1"/>
  <c r="K23" i="15" l="1"/>
  <c r="K22" i="15" s="1"/>
  <c r="K31" i="15" s="1"/>
  <c r="J48" i="15"/>
  <c r="J47" i="15" s="1"/>
  <c r="F29" i="15"/>
  <c r="F22" i="15" s="1"/>
  <c r="J29" i="15"/>
  <c r="I29" i="15"/>
  <c r="I22" i="15" s="1"/>
  <c r="E29" i="15"/>
  <c r="E22" i="15" s="1"/>
  <c r="J20" i="15"/>
  <c r="I20" i="15"/>
  <c r="J33" i="15" l="1"/>
  <c r="J22" i="15"/>
  <c r="E33" i="15"/>
  <c r="I52" i="15"/>
  <c r="J31" i="15" l="1"/>
  <c r="I58" i="15" l="1"/>
  <c r="I60" i="15" s="1"/>
  <c r="K54" i="15" l="1"/>
  <c r="F31" i="15" l="1"/>
  <c r="J58" i="15" l="1"/>
  <c r="J60" i="15" s="1"/>
  <c r="K52" i="15" l="1"/>
  <c r="E52" i="15"/>
  <c r="J52" i="15"/>
  <c r="J64" i="15" s="1"/>
  <c r="K20" i="15" l="1"/>
  <c r="I31" i="15"/>
  <c r="I64" i="15" s="1"/>
  <c r="E31" i="15" l="1"/>
  <c r="K60" i="15" l="1"/>
  <c r="K64" i="15" s="1"/>
</calcChain>
</file>

<file path=xl/sharedStrings.xml><?xml version="1.0" encoding="utf-8"?>
<sst xmlns="http://schemas.openxmlformats.org/spreadsheetml/2006/main" count="271" uniqueCount="141">
  <si>
    <t>№ п/п</t>
  </si>
  <si>
    <t>-</t>
  </si>
  <si>
    <t>3.1.</t>
  </si>
  <si>
    <t>3.2.</t>
  </si>
  <si>
    <t>3.3.</t>
  </si>
  <si>
    <t>3.4.</t>
  </si>
  <si>
    <t>3.5.</t>
  </si>
  <si>
    <t>3.6.</t>
  </si>
  <si>
    <t>4.1.</t>
  </si>
  <si>
    <t>ВСЕГО</t>
  </si>
  <si>
    <t>Наименование мероприятий</t>
  </si>
  <si>
    <t>Количество в натуральных показателях</t>
  </si>
  <si>
    <t>Сумма инвестиционной программы (проекты), тыс.тенге</t>
  </si>
  <si>
    <t>Заемные средства</t>
  </si>
  <si>
    <t>Бюджетные средства</t>
  </si>
  <si>
    <t>план</t>
  </si>
  <si>
    <t>факт</t>
  </si>
  <si>
    <t xml:space="preserve">отклонение </t>
  </si>
  <si>
    <t>причины отклонения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</si>
  <si>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</si>
  <si>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ИТОГО</t>
  </si>
  <si>
    <t xml:space="preserve">ГКП "Астана су арнасы" </t>
  </si>
  <si>
    <t>подача воды по магистральным трубопроводам и распределительным сетям (питьевая вода), отвод и очистка сточных вод,  подача воды по магистральным трубопроводам (техническая вода)</t>
  </si>
  <si>
    <t>шт.</t>
  </si>
  <si>
    <t>ПРОЕКТ 3. ЗАМЕНА НАСОСНОГО ОБОРУДОВАНИЯ КНС</t>
  </si>
  <si>
    <t>ПРОЕКТ 4. РЕКОНСТРУКЦИЯ СЕТЕЙ КАНАЛИЗАЦИИ</t>
  </si>
  <si>
    <t>СМР сети канализации</t>
  </si>
  <si>
    <t>РАЙОН САРЫАРКА</t>
  </si>
  <si>
    <t>км</t>
  </si>
  <si>
    <t>ПРОЕКТ 5. РЕКОНСТРУКЦИЯ СЕТЕЙ ВОДОПРОВОДА</t>
  </si>
  <si>
    <t>ПРОЕКТ 6. ПРИОБРЕТЕНИЕ ОБОРУДОВАНИЯ</t>
  </si>
  <si>
    <t xml:space="preserve">Ед. измер. </t>
  </si>
  <si>
    <t>5.1.</t>
  </si>
  <si>
    <t>СМР сети водопровода</t>
  </si>
  <si>
    <t>5.1.1.</t>
  </si>
  <si>
    <t>РАЙОН  АЛМАТЫ</t>
  </si>
  <si>
    <t>5.1.1.1.</t>
  </si>
  <si>
    <t>5.1.2.</t>
  </si>
  <si>
    <t>5.1.2.1.</t>
  </si>
  <si>
    <t>5.1.2.2.</t>
  </si>
  <si>
    <t>4.1.1.</t>
  </si>
  <si>
    <t>САМОТЕЧНЫЕ ТРУБОПРОВОДЫ (МЕТОД САНАЦИИ)</t>
  </si>
  <si>
    <t>6.4.</t>
  </si>
  <si>
    <t>Станция аэрации</t>
  </si>
  <si>
    <t>6.4.1.</t>
  </si>
  <si>
    <t>3.7.</t>
  </si>
  <si>
    <t>коллектор от КНС№2 по ул. Мухамеджанова до ул. Затаевича d=300 мм</t>
  </si>
  <si>
    <t>5.1.1.2.</t>
  </si>
  <si>
    <t>5.1.1.3.</t>
  </si>
  <si>
    <t>5.1.1.4.</t>
  </si>
  <si>
    <t>5.1.1.5.</t>
  </si>
  <si>
    <t>5.1.1.6.</t>
  </si>
  <si>
    <t>5.1.1.7.</t>
  </si>
  <si>
    <t>5.1.1.8.</t>
  </si>
  <si>
    <t>5.1.1.9.</t>
  </si>
  <si>
    <t xml:space="preserve">Механическая топка </t>
  </si>
  <si>
    <t>6.6.</t>
  </si>
  <si>
    <t>6.6.1.</t>
  </si>
  <si>
    <t>Исп. Артамонов В.</t>
  </si>
  <si>
    <t>КНС №78 (Дом министерств)</t>
  </si>
  <si>
    <t>КНС №79 (Дом министерств)</t>
  </si>
  <si>
    <t>КНС №80 (Дом министерств)</t>
  </si>
  <si>
    <t>КНС №81 (Дом министерств)</t>
  </si>
  <si>
    <t>КНС №82 (Карталинская 181)</t>
  </si>
  <si>
    <t>КНС №83 (Желтоксан 2)</t>
  </si>
  <si>
    <t>КНС №84 (школа на Карталинской)</t>
  </si>
  <si>
    <t>Самотечный коллектор от ул. Г.Алиева до ул. Ташенова Д-1000 мм (завершение)</t>
  </si>
  <si>
    <t>по ул. Егемен Казахстан от пр. Абая до ул. Жиенкуловой d=600 мм</t>
  </si>
  <si>
    <t>от ул.Мунайтпасова до ул.Абылай-Хана 6/5,8/1 d=150 мм</t>
  </si>
  <si>
    <t>от ул.Жирентаева 16 до ул.Петрова 14 d=150 мм</t>
  </si>
  <si>
    <t>по ул. Фурманова от пр. Богенбая до ул. Пушкина (5-2, 5-3)</t>
  </si>
  <si>
    <t>по ул. Фурманова от пр. Богенбая до ул. Пушкина Д=500мм (5-1) (Перенесено с 2018)</t>
  </si>
  <si>
    <t>ул.Жирентаева от ул.Мунайтпасова до ул.Петрова Д=250 мм</t>
  </si>
  <si>
    <t>Реконструкция сетей технического водопровода d=400 мм</t>
  </si>
  <si>
    <t>от ул.Жумабаева, д.3 до ул.Жумабаева, д.3/1 Д=225 мм</t>
  </si>
  <si>
    <t>от ул.Мунайтпасова до ул.Мунайтпасова, д.18/2 Д=225 мм</t>
  </si>
  <si>
    <t>по ул. Майлина до ул. Майлина 7/2 Д=200 мм</t>
  </si>
  <si>
    <t>5.1.1.10.</t>
  </si>
  <si>
    <t>5.1.1.11.</t>
  </si>
  <si>
    <t>от ул.Полевой, д.2/3 до ул.Ташенова, д.19 Д=225 мм</t>
  </si>
  <si>
    <t>5.1.1.12.</t>
  </si>
  <si>
    <t>по ул. Торайгырова, Омарова от ул.Сейфуллина до ул.Абая, Д=315 мм</t>
  </si>
  <si>
    <t>Шонанулы 39, 41, 43-47 d=200 мм</t>
  </si>
  <si>
    <t>Участок ГНБ</t>
  </si>
  <si>
    <t>Установка для замены подземных трубопроводов</t>
  </si>
  <si>
    <t>исполнено</t>
  </si>
  <si>
    <t>4.1.1.2.</t>
  </si>
  <si>
    <t>4.1.1.3.</t>
  </si>
  <si>
    <t>4.1.1.4.</t>
  </si>
  <si>
    <t>4.1.1.5.</t>
  </si>
  <si>
    <t>Коллектор по ул.Куйши Дина от ул. Мирзояна по пр. Тауелсиздик d=600 мм (завершение) (Перенесено с 2018)</t>
  </si>
  <si>
    <t>Самотечный коллектор от ул. Г.Алиева до ул. Ташенова Д-1000 мм (Перенесено с 2018)</t>
  </si>
  <si>
    <t>по ул. Глинки Д=100 мм</t>
  </si>
  <si>
    <t>п.Коктал</t>
  </si>
  <si>
    <t>по ул. Дулатова от ул. Байсековой до ул. Байсеитовой, Д-200 мм.</t>
  </si>
  <si>
    <t>по ул. Карталинская от ул. Новой до ул. Дулатова</t>
  </si>
  <si>
    <t>5.1.23.</t>
  </si>
  <si>
    <t>6.4.2.</t>
  </si>
  <si>
    <t>6.4.3.</t>
  </si>
  <si>
    <t>Автоматический анализатор ортофосфатного фосфора в воде</t>
  </si>
  <si>
    <t>Модернизация 4-го канала очистки сточных вод на цехе УФО КОС</t>
  </si>
  <si>
    <t>комплект</t>
  </si>
  <si>
    <t>ПРОЕКТ 7. ПРИОБРЕТЕНИЕ ТЕХНИКИ</t>
  </si>
  <si>
    <t>7.1.</t>
  </si>
  <si>
    <t>Экскаватор</t>
  </si>
  <si>
    <t>Информация субъекта естественной монополии о ходе исполнения инвестиционной программы (проекта) за 2019 г.</t>
  </si>
  <si>
    <t>исполнено. Экономия в связи с исключением участка</t>
  </si>
  <si>
    <t>исполнено. Экономия в связи с исключением объема работ</t>
  </si>
  <si>
    <t>исполнено. Превышение по результатам заключенного договора. За счет экономии по спецтехники и оборудования</t>
  </si>
  <si>
    <t>исполнено. Экономия по результатам конкурсных процедур</t>
  </si>
  <si>
    <r>
      <t>четвертый год инвестиционной программы с 01.01.2016 г. по 31.12.2020 г. (утверждена приказом Департамента Комитета по регулированию естественных монополий и защите конкуренции Министерства национальной экономики РК по городу Астана  от 03 сентября 2015 года №126-ОД и согласован Руководителем Управления коммунального хозяйства города Астаны от  10 сентября 2015 года; корректиро</t>
    </r>
    <r>
      <rPr>
        <b/>
        <sz val="12"/>
        <rFont val="Times New Roman"/>
        <family val="1"/>
        <charset val="204"/>
      </rPr>
      <t>вка -     приказ Департамента Комитета по регулированию естественных монополий Министерства национальной экономики РК по городу Нур-Султан от 26 ноября 2019 года № 20-ОД</t>
    </r>
  </si>
  <si>
    <t>4.1.2.1.</t>
  </si>
  <si>
    <t>4.1.1.1.</t>
  </si>
  <si>
    <t>исполнение перенесено на 2020 год в связи с обстоятельствами независящими от субъекта естественных монополий</t>
  </si>
  <si>
    <t>исполнено. Экономия в связи с исключением объема работ и изменением метода</t>
  </si>
  <si>
    <t>Наименование регулируемых услуг (товаров, работ) и обслуживаемая и обслуживаемая территория</t>
  </si>
  <si>
    <t>Период предоставления услуги в рамках инвестиционной программы )</t>
  </si>
  <si>
    <t>Отчет о прибылях и убытках*</t>
  </si>
  <si>
    <t>Собственные средства</t>
  </si>
  <si>
    <t>Амортизация</t>
  </si>
  <si>
    <t>Прибыль</t>
  </si>
  <si>
    <t>Информация о сопоставлении фактических показателей исполнения инвестиционной программы (проекта с показателями, утверждеными инвестиционной программе (проекте)</t>
  </si>
  <si>
    <t>Улучшение производственных показателей, %, по годам реализации в зависимости от утвержденной инвестиционной программы (проекта)</t>
  </si>
  <si>
    <t>Снижение потерь, %,
по годам реализации в зависимости от утвержденной инвестиционной программы (проекта)</t>
  </si>
  <si>
    <t>Снижение аварийности,
по годам реализации в зависимости от утвержденной инвестиционной программы
(проекта)</t>
  </si>
  <si>
    <t>Разъяснение причин отклонения достигнутых фактических показателей от показателей в утвержденой инвестиционной программе (проекте)</t>
  </si>
  <si>
    <t>факт прошлого года</t>
  </si>
  <si>
    <t>факт текущего года</t>
  </si>
  <si>
    <t>Информация о фактических условиях и размерах финансирования инвестиционной программы (проекта), тыс.тенге</t>
  </si>
  <si>
    <t>Примечание: отчет о прибылях и убытках предоставляется согласно приложению 3 Приказа Министра финансов Республики Казахстан от 28 июня 2017 года № 404 "Об утверждении перечня и форм годовой финансовой отчетности для публикации организациями публичного интереса (кроме финансовых организаций)"</t>
  </si>
  <si>
    <t>Форма 21</t>
  </si>
  <si>
    <t>к Правилам  формирования тарифов, утвержденных Приказом Министра национальной экономики Республики Казахстан от 19 ноября 2019 года № 90</t>
  </si>
  <si>
    <t>1) подача воды по магистральным трубопроводам и распределительным сетям (питьевая вода) план - 52 153 тыс.м3, факт - 69 968 тыс.м3;                         2) отвод и очистка сточных вод                 план - 50 323 тыс.м3,        факт - 62 221 тыс.м3;                             3) подача воды по магистральным трубопроводам (техническая вода)   план - 13 666 тыс.м3,               факт - 12  136  тыс.м3                               г. Нур-Султан</t>
  </si>
  <si>
    <t>Информация о плановых и фактических объемах предоставления регулируемых услуг (товаров, работ)</t>
  </si>
  <si>
    <r>
      <t>коллектор по ул. Пушкина, от ул.Спецмонтажной до КНС № 4 d=1000 мм</t>
    </r>
    <r>
      <rPr>
        <b/>
        <sz val="10"/>
        <rFont val="Times New Roman"/>
        <family val="1"/>
        <charset val="204"/>
      </rPr>
      <t xml:space="preserve"> (перенесено на 2020 год)</t>
    </r>
  </si>
  <si>
    <t>01.01.2019 - 31.12.2019</t>
  </si>
  <si>
    <t>Оценка повышения качества и надежности предоставляемых регулируемых услуг и эффективности деятельности</t>
  </si>
  <si>
    <t>водоснабж- 42            водоотведение- 41</t>
  </si>
  <si>
    <t>водоснабж- 41,5            водоотведение- 40,7</t>
  </si>
  <si>
    <t>Генеральный директор                                                                                                                                                                     Зейнұлқабден Т.</t>
  </si>
  <si>
    <t>Тел. 76-76-06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</si>
</sst>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(* #,##0.00_);_(* \(#,##0.00\);_(* &quot;-&quot;??_);_(@_)"/>
    <numFmt numFmtId="167" formatCode="_-* #,##0.0_р_._-;\-* #,##0.0_р_._-;_-* &quot;-&quot;??_р_._-;_-@_-"/>
    <numFmt numFmtId="168" formatCode="_-* #,##0_р_._-;\-* #,##0_р_._-;_-* &quot;-&quot;??_р_._-;_-@_-"/>
    <numFmt numFmtId="169" formatCode="_-* #,##0.000_р_._-;\-* #,##0.000_р_._-;_-* &quot;-&quot;??_р_._-;_-@_-"/>
    <numFmt numFmtId="170" formatCode="0.000"/>
    <numFmt numFmtId="171" formatCode="_-* #,##0.0_р_._-;\-* #,##0.0_р_._-;_-* &quot;-&quot;?_р_._-;_-@_-"/>
    <numFmt numFmtId="172" formatCode="_-* #,##0.000\ _₽_-;\-* #,##0.000\ _₽_-;_-* &quot;-&quot;???\ _₽_-;_-@_-"/>
    <numFmt numFmtId="173" formatCode="_-* #,##0.0\ _₽_-;\-* #,##0.0\ _₽_-;_-* &quot;-&quot;???\ _₽_-;_-@_-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Arial"/>
      <family val="2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4" fillId="0" borderId="0">
      <alignment horizontal="left"/>
    </xf>
    <xf numFmtId="0" fontId="5" fillId="0" borderId="0"/>
    <xf numFmtId="164" fontId="3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166" fontId="5" fillId="0" borderId="0" applyFont="0" applyFill="0" applyBorder="0" applyAlignment="0" applyProtection="0"/>
    <xf numFmtId="0" fontId="10" fillId="0" borderId="0"/>
    <xf numFmtId="165" fontId="1" fillId="0" borderId="0" applyFont="0" applyFill="0" applyBorder="0" applyAlignment="0" applyProtection="0"/>
    <xf numFmtId="0" fontId="5" fillId="0" borderId="0"/>
    <xf numFmtId="0" fontId="1" fillId="0" borderId="0"/>
    <xf numFmtId="43" fontId="5" fillId="0" borderId="0" applyFont="0" applyFill="0" applyBorder="0" applyAlignment="0" applyProtection="0"/>
    <xf numFmtId="0" fontId="4" fillId="0" borderId="0">
      <alignment horizontal="left"/>
    </xf>
    <xf numFmtId="0" fontId="4" fillId="0" borderId="0">
      <alignment horizontal="left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>
      <alignment horizontal="left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>
      <alignment horizontal="left"/>
    </xf>
    <xf numFmtId="0" fontId="4" fillId="0" borderId="0">
      <alignment horizontal="left"/>
    </xf>
  </cellStyleXfs>
  <cellXfs count="14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/>
    <xf numFmtId="0" fontId="8" fillId="0" borderId="0" xfId="0" applyFont="1" applyAlignment="1">
      <alignment wrapText="1"/>
    </xf>
    <xf numFmtId="0" fontId="9" fillId="0" borderId="0" xfId="0" applyFont="1" applyAlignment="1"/>
    <xf numFmtId="0" fontId="8" fillId="0" borderId="0" xfId="0" applyFont="1" applyBorder="1" applyAlignment="1">
      <alignment wrapText="1"/>
    </xf>
    <xf numFmtId="0" fontId="9" fillId="0" borderId="0" xfId="0" applyFont="1" applyBorder="1" applyAlignment="1"/>
    <xf numFmtId="0" fontId="13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0" xfId="0" applyFont="1" applyAlignment="1"/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/>
    <xf numFmtId="0" fontId="22" fillId="0" borderId="0" xfId="0" applyFont="1"/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/>
    <xf numFmtId="0" fontId="19" fillId="0" borderId="1" xfId="0" applyFont="1" applyBorder="1" applyAlignment="1">
      <alignment wrapText="1"/>
    </xf>
    <xf numFmtId="0" fontId="23" fillId="0" borderId="1" xfId="0" applyFont="1" applyBorder="1" applyAlignment="1">
      <alignment horizontal="center" wrapText="1"/>
    </xf>
    <xf numFmtId="0" fontId="19" fillId="0" borderId="0" xfId="0" applyFont="1"/>
    <xf numFmtId="167" fontId="17" fillId="0" borderId="1" xfId="0" applyNumberFormat="1" applyFont="1" applyBorder="1" applyAlignment="1">
      <alignment horizontal="center" wrapText="1"/>
    </xf>
    <xf numFmtId="167" fontId="18" fillId="0" borderId="1" xfId="0" applyNumberFormat="1" applyFont="1" applyBorder="1" applyAlignment="1">
      <alignment horizontal="center" wrapText="1"/>
    </xf>
    <xf numFmtId="167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167" fontId="23" fillId="0" borderId="1" xfId="0" applyNumberFormat="1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67" fontId="19" fillId="0" borderId="1" xfId="1" applyNumberFormat="1" applyFont="1" applyFill="1" applyBorder="1" applyAlignment="1">
      <alignment horizontal="center" vertical="center"/>
    </xf>
    <xf numFmtId="167" fontId="23" fillId="0" borderId="1" xfId="0" applyNumberFormat="1" applyFont="1" applyBorder="1" applyAlignment="1">
      <alignment horizontal="center" wrapText="1"/>
    </xf>
    <xf numFmtId="167" fontId="17" fillId="0" borderId="1" xfId="0" applyNumberFormat="1" applyFont="1" applyBorder="1" applyAlignment="1">
      <alignment horizontal="center" wrapText="1"/>
    </xf>
    <xf numFmtId="167" fontId="18" fillId="2" borderId="1" xfId="0" applyNumberFormat="1" applyFont="1" applyFill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wrapText="1"/>
    </xf>
    <xf numFmtId="165" fontId="18" fillId="2" borderId="1" xfId="11" applyFont="1" applyFill="1" applyBorder="1" applyAlignment="1">
      <alignment horizontal="center" vertical="center"/>
    </xf>
    <xf numFmtId="165" fontId="18" fillId="2" borderId="1" xfId="11" applyFont="1" applyFill="1" applyBorder="1" applyAlignment="1">
      <alignment vertical="center" wrapText="1"/>
    </xf>
    <xf numFmtId="169" fontId="18" fillId="2" borderId="1" xfId="11" applyNumberFormat="1" applyFont="1" applyFill="1" applyBorder="1" applyAlignment="1">
      <alignment horizontal="center" vertical="center"/>
    </xf>
    <xf numFmtId="167" fontId="18" fillId="2" borderId="1" xfId="11" applyNumberFormat="1" applyFont="1" applyFill="1" applyBorder="1" applyAlignment="1">
      <alignment horizontal="center" vertical="center"/>
    </xf>
    <xf numFmtId="167" fontId="18" fillId="0" borderId="1" xfId="0" applyNumberFormat="1" applyFont="1" applyBorder="1" applyAlignment="1">
      <alignment horizontal="center" wrapText="1"/>
    </xf>
    <xf numFmtId="0" fontId="24" fillId="2" borderId="1" xfId="0" applyFont="1" applyFill="1" applyBorder="1" applyAlignment="1">
      <alignment horizontal="center" vertical="center" wrapText="1"/>
    </xf>
    <xf numFmtId="167" fontId="19" fillId="0" borderId="1" xfId="0" applyNumberFormat="1" applyFont="1" applyBorder="1" applyAlignment="1">
      <alignment horizontal="center" vertical="center" wrapText="1"/>
    </xf>
    <xf numFmtId="0" fontId="24" fillId="2" borderId="1" xfId="10" applyFont="1" applyFill="1" applyBorder="1" applyAlignment="1">
      <alignment horizontal="center" vertical="center" wrapText="1"/>
    </xf>
    <xf numFmtId="169" fontId="19" fillId="2" borderId="1" xfId="1" applyNumberFormat="1" applyFont="1" applyFill="1" applyBorder="1" applyAlignment="1">
      <alignment horizontal="center" vertical="center"/>
    </xf>
    <xf numFmtId="167" fontId="19" fillId="2" borderId="1" xfId="1" applyNumberFormat="1" applyFont="1" applyFill="1" applyBorder="1" applyAlignment="1">
      <alignment horizontal="center" vertical="center"/>
    </xf>
    <xf numFmtId="167" fontId="19" fillId="0" borderId="1" xfId="1" applyNumberFormat="1" applyFont="1" applyFill="1" applyBorder="1" applyAlignment="1">
      <alignment vertical="center"/>
    </xf>
    <xf numFmtId="0" fontId="23" fillId="3" borderId="1" xfId="0" applyFont="1" applyFill="1" applyBorder="1" applyAlignment="1">
      <alignment horizontal="center" vertical="center" wrapText="1"/>
    </xf>
    <xf numFmtId="169" fontId="19" fillId="0" borderId="1" xfId="0" applyNumberFormat="1" applyFont="1" applyFill="1" applyBorder="1" applyAlignment="1">
      <alignment horizontal="center" vertical="center" wrapText="1"/>
    </xf>
    <xf numFmtId="165" fontId="26" fillId="2" borderId="1" xfId="1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167" fontId="18" fillId="0" borderId="1" xfId="1" applyNumberFormat="1" applyFont="1" applyFill="1" applyBorder="1" applyAlignment="1">
      <alignment horizontal="center" vertical="center"/>
    </xf>
    <xf numFmtId="169" fontId="19" fillId="2" borderId="1" xfId="0" applyNumberFormat="1" applyFont="1" applyFill="1" applyBorder="1" applyAlignment="1">
      <alignment horizontal="center" vertical="center" wrapText="1"/>
    </xf>
    <xf numFmtId="169" fontId="17" fillId="0" borderId="1" xfId="0" applyNumberFormat="1" applyFont="1" applyBorder="1" applyAlignment="1">
      <alignment horizontal="center" wrapText="1"/>
    </xf>
    <xf numFmtId="169" fontId="17" fillId="0" borderId="1" xfId="0" applyNumberFormat="1" applyFont="1" applyBorder="1" applyAlignment="1">
      <alignment horizontal="center" vertical="center" wrapText="1"/>
    </xf>
    <xf numFmtId="165" fontId="18" fillId="2" borderId="1" xfId="1" applyFont="1" applyFill="1" applyBorder="1" applyAlignment="1">
      <alignment horizontal="center" vertical="center"/>
    </xf>
    <xf numFmtId="165" fontId="18" fillId="2" borderId="1" xfId="1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169" fontId="18" fillId="2" borderId="1" xfId="1" applyNumberFormat="1" applyFont="1" applyFill="1" applyBorder="1" applyAlignment="1">
      <alignment vertical="center"/>
    </xf>
    <xf numFmtId="167" fontId="18" fillId="2" borderId="1" xfId="1" applyNumberFormat="1" applyFont="1" applyFill="1" applyBorder="1" applyAlignment="1">
      <alignment vertical="center"/>
    </xf>
    <xf numFmtId="165" fontId="19" fillId="2" borderId="1" xfId="1" applyFont="1" applyFill="1" applyBorder="1" applyAlignment="1">
      <alignment horizontal="center" vertical="center"/>
    </xf>
    <xf numFmtId="165" fontId="19" fillId="2" borderId="1" xfId="1" applyFont="1" applyFill="1" applyBorder="1" applyAlignment="1">
      <alignment vertical="center" wrapText="1"/>
    </xf>
    <xf numFmtId="169" fontId="19" fillId="2" borderId="1" xfId="1" applyNumberFormat="1" applyFont="1" applyFill="1" applyBorder="1" applyAlignment="1">
      <alignment vertical="center"/>
    </xf>
    <xf numFmtId="167" fontId="19" fillId="2" borderId="1" xfId="1" applyNumberFormat="1" applyFont="1" applyFill="1" applyBorder="1" applyAlignment="1">
      <alignment vertical="center"/>
    </xf>
    <xf numFmtId="172" fontId="18" fillId="2" borderId="1" xfId="0" applyNumberFormat="1" applyFont="1" applyFill="1" applyBorder="1" applyAlignment="1">
      <alignment horizontal="center" vertical="center" wrapText="1"/>
    </xf>
    <xf numFmtId="173" fontId="18" fillId="2" borderId="1" xfId="0" applyNumberFormat="1" applyFont="1" applyFill="1" applyBorder="1" applyAlignment="1">
      <alignment horizontal="center" vertical="center" wrapText="1"/>
    </xf>
    <xf numFmtId="167" fontId="17" fillId="0" borderId="1" xfId="0" applyNumberFormat="1" applyFont="1" applyBorder="1" applyAlignment="1">
      <alignment horizontal="center" vertical="center" wrapText="1"/>
    </xf>
    <xf numFmtId="170" fontId="19" fillId="2" borderId="1" xfId="0" applyNumberFormat="1" applyFont="1" applyFill="1" applyBorder="1" applyAlignment="1">
      <alignment horizontal="right" vertical="center" wrapText="1"/>
    </xf>
    <xf numFmtId="170" fontId="18" fillId="2" borderId="1" xfId="0" applyNumberFormat="1" applyFont="1" applyFill="1" applyBorder="1" applyAlignment="1">
      <alignment horizontal="center" vertical="center" wrapText="1"/>
    </xf>
    <xf numFmtId="167" fontId="18" fillId="2" borderId="1" xfId="1" applyNumberFormat="1" applyFont="1" applyFill="1" applyBorder="1" applyAlignment="1">
      <alignment horizontal="center" vertical="center" wrapText="1"/>
    </xf>
    <xf numFmtId="167" fontId="18" fillId="0" borderId="1" xfId="1" applyNumberFormat="1" applyFont="1" applyFill="1" applyBorder="1" applyAlignment="1">
      <alignment vertical="center"/>
    </xf>
    <xf numFmtId="167" fontId="18" fillId="0" borderId="1" xfId="0" applyNumberFormat="1" applyFont="1" applyBorder="1" applyAlignment="1">
      <alignment horizontal="left" vertical="center" wrapText="1"/>
    </xf>
    <xf numFmtId="167" fontId="18" fillId="0" borderId="1" xfId="0" applyNumberFormat="1" applyFont="1" applyBorder="1" applyAlignment="1">
      <alignment horizontal="center" vertical="center" wrapText="1"/>
    </xf>
    <xf numFmtId="168" fontId="19" fillId="0" borderId="1" xfId="0" applyNumberFormat="1" applyFont="1" applyBorder="1" applyAlignment="1">
      <alignment horizontal="center" vertical="center" wrapText="1"/>
    </xf>
    <xf numFmtId="165" fontId="19" fillId="2" borderId="1" xfId="1" applyFont="1" applyFill="1" applyBorder="1" applyAlignment="1">
      <alignment horizontal="center" vertical="center" wrapText="1"/>
    </xf>
    <xf numFmtId="168" fontId="19" fillId="2" borderId="1" xfId="1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horizontal="right" vertical="center" wrapText="1"/>
    </xf>
    <xf numFmtId="168" fontId="23" fillId="0" borderId="1" xfId="0" applyNumberFormat="1" applyFont="1" applyBorder="1" applyAlignment="1">
      <alignment horizontal="center" vertical="center" wrapText="1"/>
    </xf>
    <xf numFmtId="167" fontId="23" fillId="0" borderId="1" xfId="1" applyNumberFormat="1" applyFont="1" applyBorder="1" applyAlignment="1">
      <alignment horizontal="center" vertical="center" wrapText="1"/>
    </xf>
    <xf numFmtId="16" fontId="19" fillId="2" borderId="1" xfId="1" applyNumberFormat="1" applyFont="1" applyFill="1" applyBorder="1" applyAlignment="1">
      <alignment horizontal="center" vertical="center"/>
    </xf>
    <xf numFmtId="16" fontId="19" fillId="2" borderId="1" xfId="1" applyNumberFormat="1" applyFont="1" applyFill="1" applyBorder="1" applyAlignment="1">
      <alignment horizontal="center" vertical="center" wrapText="1"/>
    </xf>
    <xf numFmtId="168" fontId="17" fillId="0" borderId="1" xfId="0" applyNumberFormat="1" applyFont="1" applyBorder="1" applyAlignment="1">
      <alignment horizontal="center" vertical="center" wrapText="1"/>
    </xf>
    <xf numFmtId="0" fontId="23" fillId="0" borderId="0" xfId="0" applyFont="1"/>
    <xf numFmtId="0" fontId="19" fillId="0" borderId="0" xfId="0" applyFont="1" applyAlignment="1">
      <alignment horizontal="center" vertical="center"/>
    </xf>
    <xf numFmtId="171" fontId="19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/>
    <xf numFmtId="0" fontId="22" fillId="0" borderId="1" xfId="0" applyFont="1" applyBorder="1" applyAlignment="1"/>
    <xf numFmtId="0" fontId="19" fillId="0" borderId="1" xfId="0" applyFont="1" applyBorder="1" applyAlignment="1">
      <alignment wrapText="1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/>
    <xf numFmtId="49" fontId="19" fillId="2" borderId="1" xfId="0" applyNumberFormat="1" applyFont="1" applyFill="1" applyBorder="1" applyAlignment="1">
      <alignment horizontal="center" vertical="center" wrapText="1"/>
    </xf>
    <xf numFmtId="167" fontId="23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9" fontId="19" fillId="2" borderId="1" xfId="11" applyNumberFormat="1" applyFont="1" applyFill="1" applyBorder="1" applyAlignment="1">
      <alignment horizontal="center" vertical="center" wrapText="1"/>
    </xf>
    <xf numFmtId="49" fontId="19" fillId="2" borderId="1" xfId="1" applyNumberFormat="1" applyFont="1" applyFill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169" fontId="19" fillId="2" borderId="2" xfId="11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9" fontId="19" fillId="2" borderId="2" xfId="1" applyNumberFormat="1" applyFont="1" applyFill="1" applyBorder="1" applyAlignment="1">
      <alignment horizontal="center" vertical="center" wrapText="1"/>
    </xf>
    <xf numFmtId="167" fontId="19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 applyAlignment="1"/>
    <xf numFmtId="0" fontId="19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9" fillId="0" borderId="2" xfId="0" applyFont="1" applyBorder="1" applyAlignment="1"/>
    <xf numFmtId="0" fontId="13" fillId="0" borderId="3" xfId="0" applyFont="1" applyBorder="1" applyAlignment="1"/>
    <xf numFmtId="0" fontId="13" fillId="0" borderId="4" xfId="0" applyFont="1" applyBorder="1" applyAlignment="1"/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9" fillId="0" borderId="0" xfId="0" applyFont="1" applyAlignment="1"/>
  </cellXfs>
  <cellStyles count="37">
    <cellStyle name="Standard 2" xfId="12"/>
    <cellStyle name="Обычный" xfId="0" builtinId="0"/>
    <cellStyle name="Обычный 12" xfId="17"/>
    <cellStyle name="Обычный 13" xfId="22"/>
    <cellStyle name="Обычный 16" xfId="18"/>
    <cellStyle name="Обычный 17" xfId="23"/>
    <cellStyle name="Обычный 18" xfId="19"/>
    <cellStyle name="Обычный 19" xfId="24"/>
    <cellStyle name="Обычный 2" xfId="2"/>
    <cellStyle name="Обычный 2 2" xfId="3"/>
    <cellStyle name="Обычный 2 3" xfId="13"/>
    <cellStyle name="Обычный 2 4" xfId="7"/>
    <cellStyle name="Обычный 2 5" xfId="16"/>
    <cellStyle name="Обычный 2 6" xfId="15"/>
    <cellStyle name="Обычный 2 7" xfId="29"/>
    <cellStyle name="Обычный 2 8" xfId="35"/>
    <cellStyle name="Обычный 2 9" xfId="36"/>
    <cellStyle name="Обычный 21" xfId="4"/>
    <cellStyle name="Обычный 22" xfId="6"/>
    <cellStyle name="Обычный 24" xfId="8"/>
    <cellStyle name="Обычный 24 2" xfId="20"/>
    <cellStyle name="Обычный 24 3" xfId="26"/>
    <cellStyle name="Обычный 24 4" xfId="32"/>
    <cellStyle name="Обычный 24 5" xfId="34"/>
    <cellStyle name="Обычный 24 6" xfId="28"/>
    <cellStyle name="Обычный 25" xfId="25"/>
    <cellStyle name="Обычный 3" xfId="10"/>
    <cellStyle name="Обычный 3 2" xfId="21"/>
    <cellStyle name="Обычный 3 3" xfId="27"/>
    <cellStyle name="Обычный 3 4" xfId="33"/>
    <cellStyle name="Обычный 3 5" xfId="30"/>
    <cellStyle name="Обычный 3 6" xfId="31"/>
    <cellStyle name="Финансовый" xfId="1" builtinId="3"/>
    <cellStyle name="Финансовый [0] 2 2" xfId="5"/>
    <cellStyle name="Финансовый 2" xfId="11"/>
    <cellStyle name="Финансовый 8" xfId="9"/>
    <cellStyle name="Финансовый 8 2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8"/>
  <sheetViews>
    <sheetView tabSelected="1" topLeftCell="B52" zoomScale="85" zoomScaleNormal="85" workbookViewId="0">
      <selection activeCell="F87" sqref="F87"/>
    </sheetView>
  </sheetViews>
  <sheetFormatPr defaultRowHeight="15.75" x14ac:dyDescent="0.25"/>
  <cols>
    <col min="1" max="1" width="8.28515625" style="3" customWidth="1"/>
    <col min="2" max="2" width="20" style="3" customWidth="1"/>
    <col min="3" max="3" width="23.28515625" style="3" customWidth="1"/>
    <col min="4" max="4" width="7.42578125" style="3" customWidth="1"/>
    <col min="5" max="5" width="9.140625" style="3" customWidth="1"/>
    <col min="6" max="7" width="10.5703125" style="5" customWidth="1"/>
    <col min="8" max="8" width="8.28515625" style="5" customWidth="1"/>
    <col min="9" max="9" width="12.7109375" style="5" customWidth="1"/>
    <col min="10" max="10" width="12.5703125" style="3" customWidth="1"/>
    <col min="11" max="11" width="14.28515625" style="3" customWidth="1"/>
    <col min="12" max="12" width="15.42578125" style="4" customWidth="1"/>
    <col min="13" max="13" width="8" style="7" customWidth="1"/>
    <col min="14" max="14" width="12.85546875" style="7" customWidth="1"/>
    <col min="15" max="15" width="6" style="3" customWidth="1"/>
    <col min="16" max="16" width="6.28515625" style="3" customWidth="1"/>
    <col min="17" max="17" width="8.28515625" style="3" customWidth="1"/>
    <col min="18" max="20" width="8.140625" style="3" customWidth="1"/>
    <col min="21" max="21" width="7" style="3" customWidth="1"/>
    <col min="22" max="22" width="8" style="3" customWidth="1"/>
    <col min="23" max="24" width="9.140625" style="3"/>
    <col min="25" max="25" width="10.28515625" style="3" customWidth="1"/>
    <col min="26" max="16384" width="9.140625" style="3"/>
  </cols>
  <sheetData>
    <row r="1" spans="1:26" x14ac:dyDescent="0.25">
      <c r="L1" s="25"/>
      <c r="M1" s="26"/>
      <c r="N1" s="26"/>
      <c r="O1" s="26"/>
      <c r="P1" s="26"/>
      <c r="V1" s="25" t="s">
        <v>130</v>
      </c>
      <c r="W1" s="26"/>
      <c r="X1" s="26"/>
      <c r="Y1" s="26"/>
      <c r="Z1" s="26"/>
    </row>
    <row r="2" spans="1:26" ht="72.75" customHeight="1" x14ac:dyDescent="0.25">
      <c r="L2" s="27"/>
      <c r="M2" s="26"/>
      <c r="N2" s="26"/>
      <c r="O2" s="26"/>
      <c r="P2" s="26"/>
      <c r="V2" s="27" t="s">
        <v>131</v>
      </c>
      <c r="W2" s="26"/>
      <c r="X2" s="26"/>
      <c r="Y2" s="26"/>
      <c r="Z2" s="26"/>
    </row>
    <row r="4" spans="1:26" x14ac:dyDescent="0.25">
      <c r="A4" s="10" t="s">
        <v>105</v>
      </c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26" x14ac:dyDescent="0.25">
      <c r="A5" s="12" t="s">
        <v>21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26" x14ac:dyDescent="0.25">
      <c r="A6" s="14" t="s">
        <v>22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"/>
      <c r="M6" s="1"/>
      <c r="N6" s="1"/>
      <c r="O6" s="2"/>
    </row>
    <row r="7" spans="1:26" x14ac:dyDescent="0.25">
      <c r="A7" s="17" t="s">
        <v>110</v>
      </c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</row>
    <row r="8" spans="1:26" ht="55.5" customHeight="1" x14ac:dyDescent="0.25">
      <c r="A8" s="104" t="s">
        <v>133</v>
      </c>
      <c r="B8" s="104"/>
      <c r="C8" s="104"/>
      <c r="D8" s="104"/>
      <c r="E8" s="104"/>
      <c r="F8" s="104"/>
      <c r="G8" s="104"/>
      <c r="H8" s="23" t="s">
        <v>117</v>
      </c>
      <c r="I8" s="23" t="s">
        <v>12</v>
      </c>
      <c r="J8" s="105"/>
      <c r="K8" s="105"/>
      <c r="L8" s="105"/>
      <c r="M8" s="22" t="s">
        <v>128</v>
      </c>
      <c r="N8" s="106"/>
      <c r="O8" s="106"/>
      <c r="P8" s="106"/>
      <c r="Q8" s="22" t="s">
        <v>121</v>
      </c>
      <c r="R8" s="22"/>
      <c r="S8" s="22"/>
      <c r="T8" s="22"/>
      <c r="U8" s="22"/>
      <c r="V8" s="22"/>
      <c r="W8" s="22"/>
      <c r="X8" s="22"/>
      <c r="Y8" s="22" t="s">
        <v>125</v>
      </c>
      <c r="Z8" s="31" t="s">
        <v>136</v>
      </c>
    </row>
    <row r="9" spans="1:26" ht="148.5" customHeight="1" x14ac:dyDescent="0.25">
      <c r="A9" s="36" t="s">
        <v>0</v>
      </c>
      <c r="B9" s="36" t="s">
        <v>115</v>
      </c>
      <c r="C9" s="35" t="s">
        <v>10</v>
      </c>
      <c r="D9" s="35" t="s">
        <v>31</v>
      </c>
      <c r="E9" s="36" t="s">
        <v>11</v>
      </c>
      <c r="F9" s="36"/>
      <c r="G9" s="23" t="s">
        <v>116</v>
      </c>
      <c r="H9" s="37"/>
      <c r="I9" s="36" t="s">
        <v>15</v>
      </c>
      <c r="J9" s="36" t="s">
        <v>16</v>
      </c>
      <c r="K9" s="36" t="s">
        <v>17</v>
      </c>
      <c r="L9" s="36" t="s">
        <v>18</v>
      </c>
      <c r="M9" s="23" t="s">
        <v>118</v>
      </c>
      <c r="N9" s="23"/>
      <c r="O9" s="36" t="s">
        <v>13</v>
      </c>
      <c r="P9" s="36" t="s">
        <v>14</v>
      </c>
      <c r="Q9" s="23" t="s">
        <v>122</v>
      </c>
      <c r="R9" s="23"/>
      <c r="S9" s="23" t="s">
        <v>19</v>
      </c>
      <c r="T9" s="23"/>
      <c r="U9" s="23" t="s">
        <v>123</v>
      </c>
      <c r="V9" s="23"/>
      <c r="W9" s="23" t="s">
        <v>124</v>
      </c>
      <c r="X9" s="23"/>
      <c r="Y9" s="108"/>
      <c r="Z9" s="128"/>
    </row>
    <row r="10" spans="1:26" ht="38.25" x14ac:dyDescent="0.25">
      <c r="A10" s="109"/>
      <c r="B10" s="109"/>
      <c r="C10" s="38"/>
      <c r="D10" s="38"/>
      <c r="E10" s="35" t="s">
        <v>15</v>
      </c>
      <c r="F10" s="35" t="s">
        <v>16</v>
      </c>
      <c r="G10" s="23"/>
      <c r="H10" s="37"/>
      <c r="I10" s="105"/>
      <c r="J10" s="105"/>
      <c r="K10" s="105"/>
      <c r="L10" s="105"/>
      <c r="M10" s="9" t="s">
        <v>119</v>
      </c>
      <c r="N10" s="9" t="s">
        <v>120</v>
      </c>
      <c r="O10" s="105"/>
      <c r="P10" s="110"/>
      <c r="Q10" s="8" t="s">
        <v>126</v>
      </c>
      <c r="R10" s="8" t="s">
        <v>127</v>
      </c>
      <c r="S10" s="8" t="s">
        <v>126</v>
      </c>
      <c r="T10" s="8" t="s">
        <v>127</v>
      </c>
      <c r="U10" s="8" t="s">
        <v>15</v>
      </c>
      <c r="V10" s="8" t="s">
        <v>16</v>
      </c>
      <c r="W10" s="8" t="s">
        <v>126</v>
      </c>
      <c r="X10" s="8" t="s">
        <v>127</v>
      </c>
      <c r="Y10" s="108"/>
      <c r="Z10" s="129"/>
    </row>
    <row r="11" spans="1:26" x14ac:dyDescent="0.25">
      <c r="A11" s="39"/>
      <c r="B11" s="39"/>
      <c r="C11" s="39"/>
      <c r="D11" s="39"/>
      <c r="E11" s="39"/>
      <c r="F11" s="35"/>
      <c r="G11" s="35"/>
      <c r="H11" s="35"/>
      <c r="I11" s="35"/>
      <c r="J11" s="39"/>
      <c r="K11" s="39"/>
      <c r="L11" s="35"/>
      <c r="M11" s="35"/>
      <c r="N11" s="35"/>
      <c r="O11" s="35"/>
      <c r="P11" s="35"/>
      <c r="Q11" s="111"/>
      <c r="R11" s="107"/>
      <c r="S11" s="107"/>
      <c r="T11" s="107"/>
      <c r="U11" s="107"/>
      <c r="V11" s="107"/>
      <c r="W11" s="107"/>
      <c r="X11" s="107"/>
      <c r="Y11" s="107"/>
      <c r="Z11" s="107"/>
    </row>
    <row r="12" spans="1:26" x14ac:dyDescent="0.25">
      <c r="A12" s="41" t="s">
        <v>24</v>
      </c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111"/>
      <c r="R12" s="107"/>
      <c r="S12" s="107"/>
      <c r="T12" s="107"/>
      <c r="U12" s="107"/>
      <c r="V12" s="107"/>
      <c r="W12" s="107"/>
      <c r="X12" s="107"/>
      <c r="Y12" s="107"/>
      <c r="Z12" s="107"/>
    </row>
    <row r="13" spans="1:26" ht="39.75" customHeight="1" x14ac:dyDescent="0.25">
      <c r="A13" s="43" t="s">
        <v>2</v>
      </c>
      <c r="B13" s="112" t="s">
        <v>132</v>
      </c>
      <c r="C13" s="44" t="s">
        <v>59</v>
      </c>
      <c r="D13" s="45" t="s">
        <v>23</v>
      </c>
      <c r="E13" s="46">
        <v>3</v>
      </c>
      <c r="F13" s="46">
        <v>3</v>
      </c>
      <c r="G13" s="120" t="s">
        <v>135</v>
      </c>
      <c r="H13" s="46"/>
      <c r="I13" s="47">
        <v>6998</v>
      </c>
      <c r="J13" s="47">
        <v>6998</v>
      </c>
      <c r="K13" s="45">
        <f>J13-I13</f>
        <v>0</v>
      </c>
      <c r="L13" s="113" t="s">
        <v>85</v>
      </c>
      <c r="M13" s="45"/>
      <c r="N13" s="47">
        <v>6998</v>
      </c>
      <c r="O13" s="45" t="s">
        <v>1</v>
      </c>
      <c r="P13" s="45" t="s">
        <v>1</v>
      </c>
      <c r="Q13" s="111"/>
      <c r="R13" s="107"/>
      <c r="S13" s="127" t="s">
        <v>137</v>
      </c>
      <c r="T13" s="127" t="s">
        <v>138</v>
      </c>
      <c r="U13" s="132">
        <v>16.2</v>
      </c>
      <c r="V13" s="132">
        <v>16.2</v>
      </c>
      <c r="W13" s="132">
        <v>347</v>
      </c>
      <c r="X13" s="132">
        <v>343</v>
      </c>
      <c r="Y13" s="126"/>
      <c r="Z13" s="126"/>
    </row>
    <row r="14" spans="1:26" ht="31.5" customHeight="1" x14ac:dyDescent="0.25">
      <c r="A14" s="43" t="s">
        <v>3</v>
      </c>
      <c r="B14" s="114"/>
      <c r="C14" s="44" t="s">
        <v>60</v>
      </c>
      <c r="D14" s="45" t="s">
        <v>23</v>
      </c>
      <c r="E14" s="46">
        <v>2</v>
      </c>
      <c r="F14" s="46">
        <v>2</v>
      </c>
      <c r="G14" s="28"/>
      <c r="H14" s="46"/>
      <c r="I14" s="47">
        <v>6998</v>
      </c>
      <c r="J14" s="47">
        <v>6998</v>
      </c>
      <c r="K14" s="45">
        <f t="shared" ref="K14:K19" si="0">J14-I14</f>
        <v>0</v>
      </c>
      <c r="L14" s="105"/>
      <c r="M14" s="115"/>
      <c r="N14" s="47">
        <v>6998</v>
      </c>
      <c r="O14" s="45" t="s">
        <v>1</v>
      </c>
      <c r="P14" s="45" t="s">
        <v>1</v>
      </c>
      <c r="Q14" s="111"/>
      <c r="R14" s="107"/>
      <c r="S14" s="20"/>
      <c r="T14" s="20"/>
      <c r="U14" s="133"/>
      <c r="V14" s="133"/>
      <c r="W14" s="133"/>
      <c r="X14" s="133"/>
      <c r="Y14" s="32"/>
      <c r="Z14" s="32"/>
    </row>
    <row r="15" spans="1:26" ht="54" customHeight="1" x14ac:dyDescent="0.25">
      <c r="A15" s="43" t="s">
        <v>4</v>
      </c>
      <c r="B15" s="114"/>
      <c r="C15" s="44" t="s">
        <v>61</v>
      </c>
      <c r="D15" s="45" t="s">
        <v>23</v>
      </c>
      <c r="E15" s="46">
        <v>2</v>
      </c>
      <c r="F15" s="46">
        <v>2</v>
      </c>
      <c r="G15" s="28"/>
      <c r="H15" s="46"/>
      <c r="I15" s="47">
        <v>6998</v>
      </c>
      <c r="J15" s="47">
        <v>6998</v>
      </c>
      <c r="K15" s="45">
        <f t="shared" si="0"/>
        <v>0</v>
      </c>
      <c r="L15" s="105"/>
      <c r="M15" s="115"/>
      <c r="N15" s="47">
        <v>6998</v>
      </c>
      <c r="O15" s="45" t="s">
        <v>1</v>
      </c>
      <c r="P15" s="45" t="s">
        <v>1</v>
      </c>
      <c r="Q15" s="111"/>
      <c r="R15" s="107"/>
      <c r="S15" s="20"/>
      <c r="T15" s="20"/>
      <c r="U15" s="133"/>
      <c r="V15" s="133"/>
      <c r="W15" s="133"/>
      <c r="X15" s="133"/>
      <c r="Y15" s="32"/>
      <c r="Z15" s="32"/>
    </row>
    <row r="16" spans="1:26" ht="25.5" x14ac:dyDescent="0.25">
      <c r="A16" s="43" t="s">
        <v>5</v>
      </c>
      <c r="B16" s="114"/>
      <c r="C16" s="44" t="s">
        <v>62</v>
      </c>
      <c r="D16" s="45" t="s">
        <v>23</v>
      </c>
      <c r="E16" s="46">
        <v>3</v>
      </c>
      <c r="F16" s="46">
        <v>3</v>
      </c>
      <c r="G16" s="28"/>
      <c r="H16" s="46"/>
      <c r="I16" s="47">
        <v>6998</v>
      </c>
      <c r="J16" s="47">
        <v>6998</v>
      </c>
      <c r="K16" s="45">
        <f t="shared" si="0"/>
        <v>0</v>
      </c>
      <c r="L16" s="105"/>
      <c r="M16" s="115"/>
      <c r="N16" s="47">
        <v>6998</v>
      </c>
      <c r="O16" s="45" t="s">
        <v>1</v>
      </c>
      <c r="P16" s="45" t="s">
        <v>1</v>
      </c>
      <c r="Q16" s="111"/>
      <c r="R16" s="107"/>
      <c r="S16" s="20"/>
      <c r="T16" s="20"/>
      <c r="U16" s="133"/>
      <c r="V16" s="133"/>
      <c r="W16" s="133"/>
      <c r="X16" s="133"/>
      <c r="Y16" s="32"/>
      <c r="Z16" s="32"/>
    </row>
    <row r="17" spans="1:26" ht="36.75" customHeight="1" x14ac:dyDescent="0.25">
      <c r="A17" s="43" t="s">
        <v>6</v>
      </c>
      <c r="B17" s="114"/>
      <c r="C17" s="44" t="s">
        <v>63</v>
      </c>
      <c r="D17" s="45" t="s">
        <v>23</v>
      </c>
      <c r="E17" s="46">
        <v>2</v>
      </c>
      <c r="F17" s="46">
        <v>2</v>
      </c>
      <c r="G17" s="28"/>
      <c r="H17" s="46"/>
      <c r="I17" s="47">
        <v>5900</v>
      </c>
      <c r="J17" s="47">
        <v>5900</v>
      </c>
      <c r="K17" s="45">
        <f t="shared" si="0"/>
        <v>0</v>
      </c>
      <c r="L17" s="105"/>
      <c r="M17" s="115"/>
      <c r="N17" s="47">
        <v>5900</v>
      </c>
      <c r="O17" s="45" t="s">
        <v>1</v>
      </c>
      <c r="P17" s="45" t="s">
        <v>1</v>
      </c>
      <c r="Q17" s="111"/>
      <c r="R17" s="107"/>
      <c r="S17" s="20"/>
      <c r="T17" s="20"/>
      <c r="U17" s="133"/>
      <c r="V17" s="133"/>
      <c r="W17" s="133"/>
      <c r="X17" s="133"/>
      <c r="Y17" s="32"/>
      <c r="Z17" s="32"/>
    </row>
    <row r="18" spans="1:26" ht="24.75" customHeight="1" x14ac:dyDescent="0.25">
      <c r="A18" s="43" t="s">
        <v>7</v>
      </c>
      <c r="B18" s="114"/>
      <c r="C18" s="44" t="s">
        <v>64</v>
      </c>
      <c r="D18" s="45" t="s">
        <v>23</v>
      </c>
      <c r="E18" s="46">
        <v>2</v>
      </c>
      <c r="F18" s="46">
        <v>2</v>
      </c>
      <c r="G18" s="28"/>
      <c r="H18" s="46"/>
      <c r="I18" s="47">
        <v>11400</v>
      </c>
      <c r="J18" s="47">
        <v>11400</v>
      </c>
      <c r="K18" s="45">
        <f t="shared" si="0"/>
        <v>0</v>
      </c>
      <c r="L18" s="105"/>
      <c r="M18" s="115"/>
      <c r="N18" s="47">
        <v>11400</v>
      </c>
      <c r="O18" s="45" t="s">
        <v>1</v>
      </c>
      <c r="P18" s="45" t="s">
        <v>1</v>
      </c>
      <c r="Q18" s="111"/>
      <c r="R18" s="107"/>
      <c r="S18" s="20"/>
      <c r="T18" s="20"/>
      <c r="U18" s="133"/>
      <c r="V18" s="133"/>
      <c r="W18" s="133"/>
      <c r="X18" s="133"/>
      <c r="Y18" s="32"/>
      <c r="Z18" s="32"/>
    </row>
    <row r="19" spans="1:26" ht="27" customHeight="1" x14ac:dyDescent="0.25">
      <c r="A19" s="43" t="s">
        <v>45</v>
      </c>
      <c r="B19" s="114"/>
      <c r="C19" s="44" t="s">
        <v>65</v>
      </c>
      <c r="D19" s="45" t="s">
        <v>23</v>
      </c>
      <c r="E19" s="46">
        <v>2</v>
      </c>
      <c r="F19" s="46">
        <v>2</v>
      </c>
      <c r="G19" s="21"/>
      <c r="H19" s="46"/>
      <c r="I19" s="47">
        <v>3940</v>
      </c>
      <c r="J19" s="47">
        <v>3940</v>
      </c>
      <c r="K19" s="45">
        <f t="shared" si="0"/>
        <v>0</v>
      </c>
      <c r="L19" s="105"/>
      <c r="M19" s="115"/>
      <c r="N19" s="47">
        <v>3940</v>
      </c>
      <c r="O19" s="45" t="s">
        <v>1</v>
      </c>
      <c r="P19" s="45" t="s">
        <v>1</v>
      </c>
      <c r="Q19" s="111"/>
      <c r="R19" s="107"/>
      <c r="S19" s="20"/>
      <c r="T19" s="20"/>
      <c r="U19" s="133"/>
      <c r="V19" s="133"/>
      <c r="W19" s="133"/>
      <c r="X19" s="133"/>
      <c r="Y19" s="32"/>
      <c r="Z19" s="32"/>
    </row>
    <row r="20" spans="1:26" x14ac:dyDescent="0.25">
      <c r="A20" s="48"/>
      <c r="B20" s="48"/>
      <c r="C20" s="49" t="s">
        <v>20</v>
      </c>
      <c r="D20" s="49"/>
      <c r="E20" s="50"/>
      <c r="F20" s="50"/>
      <c r="G20" s="50"/>
      <c r="H20" s="50"/>
      <c r="I20" s="51">
        <f>I13+I14+I15+I16+I17+I18+I19</f>
        <v>49232</v>
      </c>
      <c r="J20" s="51">
        <f>J13+J14+J15+J16+J17+J18+J19</f>
        <v>49232</v>
      </c>
      <c r="K20" s="52">
        <f>K13+K14+K15+K16+K17+K18+K19</f>
        <v>0</v>
      </c>
      <c r="L20" s="45"/>
      <c r="M20" s="45"/>
      <c r="N20" s="51">
        <f>N13+N14+N15+N16+N17+N18+N19</f>
        <v>49232</v>
      </c>
      <c r="O20" s="45" t="s">
        <v>1</v>
      </c>
      <c r="P20" s="45" t="s">
        <v>1</v>
      </c>
      <c r="Q20" s="111"/>
      <c r="R20" s="107"/>
      <c r="S20" s="16"/>
      <c r="T20" s="16"/>
      <c r="U20" s="134"/>
      <c r="V20" s="134"/>
      <c r="W20" s="134"/>
      <c r="X20" s="134"/>
      <c r="Y20" s="33"/>
      <c r="Z20" s="33"/>
    </row>
    <row r="21" spans="1:26" x14ac:dyDescent="0.25">
      <c r="A21" s="41" t="s">
        <v>25</v>
      </c>
      <c r="B21" s="41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111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 x14ac:dyDescent="0.25">
      <c r="A22" s="53" t="s">
        <v>8</v>
      </c>
      <c r="B22" s="116" t="s">
        <v>132</v>
      </c>
      <c r="C22" s="54" t="s">
        <v>26</v>
      </c>
      <c r="D22" s="53" t="s">
        <v>28</v>
      </c>
      <c r="E22" s="55">
        <f>E23+E29</f>
        <v>2.153</v>
      </c>
      <c r="F22" s="55">
        <f>F23+F29</f>
        <v>2.0979999999999999</v>
      </c>
      <c r="G22" s="121" t="s">
        <v>135</v>
      </c>
      <c r="H22" s="55"/>
      <c r="I22" s="56">
        <f>I23+I29</f>
        <v>512847.53000000009</v>
      </c>
      <c r="J22" s="56">
        <f>J23+J29</f>
        <v>477418.11000000004</v>
      </c>
      <c r="K22" s="56">
        <f>K23+K29</f>
        <v>-35429.42</v>
      </c>
      <c r="L22" s="57"/>
      <c r="M22" s="57"/>
      <c r="N22" s="56">
        <f>N23+N29</f>
        <v>477418.11000000004</v>
      </c>
      <c r="O22" s="45" t="s">
        <v>1</v>
      </c>
      <c r="P22" s="45" t="s">
        <v>1</v>
      </c>
      <c r="Q22" s="111"/>
      <c r="R22" s="107"/>
      <c r="S22" s="127" t="s">
        <v>137</v>
      </c>
      <c r="T22" s="127" t="s">
        <v>138</v>
      </c>
      <c r="U22" s="132">
        <v>16.2</v>
      </c>
      <c r="V22" s="132">
        <v>16.2</v>
      </c>
      <c r="W22" s="132">
        <v>347</v>
      </c>
      <c r="X22" s="132">
        <v>343</v>
      </c>
      <c r="Y22" s="135"/>
      <c r="Z22" s="126"/>
    </row>
    <row r="23" spans="1:26" ht="38.25" x14ac:dyDescent="0.25">
      <c r="A23" s="53" t="s">
        <v>40</v>
      </c>
      <c r="B23" s="114"/>
      <c r="C23" s="54" t="s">
        <v>41</v>
      </c>
      <c r="D23" s="53" t="s">
        <v>28</v>
      </c>
      <c r="E23" s="55">
        <f>E25+E26+E27+E28</f>
        <v>1.843</v>
      </c>
      <c r="F23" s="55">
        <f t="shared" ref="F23:K23" si="1">F25+F26+F27+F28</f>
        <v>1.788</v>
      </c>
      <c r="G23" s="122"/>
      <c r="H23" s="55"/>
      <c r="I23" s="56">
        <f t="shared" si="1"/>
        <v>481212.60000000009</v>
      </c>
      <c r="J23" s="56">
        <f t="shared" si="1"/>
        <v>472206.41000000003</v>
      </c>
      <c r="K23" s="56">
        <f t="shared" si="1"/>
        <v>-9006.1900000000023</v>
      </c>
      <c r="L23" s="57"/>
      <c r="M23" s="57"/>
      <c r="N23" s="56">
        <f t="shared" ref="N23" si="2">N25+N26+N27+N28</f>
        <v>472206.41000000003</v>
      </c>
      <c r="O23" s="45" t="s">
        <v>1</v>
      </c>
      <c r="P23" s="45" t="s">
        <v>1</v>
      </c>
      <c r="Q23" s="111"/>
      <c r="R23" s="107"/>
      <c r="S23" s="20"/>
      <c r="T23" s="20"/>
      <c r="U23" s="133"/>
      <c r="V23" s="133"/>
      <c r="W23" s="133"/>
      <c r="X23" s="133"/>
      <c r="Y23" s="136"/>
      <c r="Z23" s="32"/>
    </row>
    <row r="24" spans="1:26" ht="102" x14ac:dyDescent="0.25">
      <c r="A24" s="46" t="s">
        <v>112</v>
      </c>
      <c r="B24" s="114"/>
      <c r="C24" s="58" t="s">
        <v>134</v>
      </c>
      <c r="D24" s="53"/>
      <c r="E24" s="55">
        <v>0</v>
      </c>
      <c r="F24" s="55">
        <v>0</v>
      </c>
      <c r="G24" s="122"/>
      <c r="H24" s="55"/>
      <c r="I24" s="55">
        <v>0</v>
      </c>
      <c r="J24" s="55">
        <v>0</v>
      </c>
      <c r="K24" s="55">
        <v>0</v>
      </c>
      <c r="L24" s="59" t="s">
        <v>113</v>
      </c>
      <c r="M24" s="59"/>
      <c r="N24" s="55">
        <v>0</v>
      </c>
      <c r="O24" s="45"/>
      <c r="P24" s="45"/>
      <c r="Q24" s="111"/>
      <c r="R24" s="107"/>
      <c r="S24" s="20"/>
      <c r="T24" s="20"/>
      <c r="U24" s="133"/>
      <c r="V24" s="133"/>
      <c r="W24" s="133"/>
      <c r="X24" s="133"/>
      <c r="Y24" s="136"/>
      <c r="Z24" s="32"/>
    </row>
    <row r="25" spans="1:26" ht="38.25" x14ac:dyDescent="0.25">
      <c r="A25" s="46" t="s">
        <v>86</v>
      </c>
      <c r="B25" s="114"/>
      <c r="C25" s="58" t="s">
        <v>67</v>
      </c>
      <c r="D25" s="60" t="s">
        <v>28</v>
      </c>
      <c r="E25" s="61">
        <v>0.88600000000000001</v>
      </c>
      <c r="F25" s="61">
        <v>0.88600000000000001</v>
      </c>
      <c r="G25" s="122"/>
      <c r="H25" s="61"/>
      <c r="I25" s="62">
        <v>160920.39000000001</v>
      </c>
      <c r="J25" s="63">
        <v>160920.39000000001</v>
      </c>
      <c r="K25" s="45">
        <f>J25-I25</f>
        <v>0</v>
      </c>
      <c r="L25" s="64" t="s">
        <v>85</v>
      </c>
      <c r="M25" s="64"/>
      <c r="N25" s="63">
        <v>160920.39000000001</v>
      </c>
      <c r="O25" s="45"/>
      <c r="P25" s="45"/>
      <c r="Q25" s="111"/>
      <c r="R25" s="107"/>
      <c r="S25" s="20"/>
      <c r="T25" s="20"/>
      <c r="U25" s="133"/>
      <c r="V25" s="133"/>
      <c r="W25" s="133"/>
      <c r="X25" s="133"/>
      <c r="Y25" s="136"/>
      <c r="Z25" s="32"/>
    </row>
    <row r="26" spans="1:26" ht="63.75" x14ac:dyDescent="0.25">
      <c r="A26" s="46" t="s">
        <v>87</v>
      </c>
      <c r="B26" s="114"/>
      <c r="C26" s="46" t="s">
        <v>90</v>
      </c>
      <c r="D26" s="46" t="s">
        <v>28</v>
      </c>
      <c r="E26" s="65">
        <v>0.46300000000000002</v>
      </c>
      <c r="F26" s="65">
        <v>0.40799999999999997</v>
      </c>
      <c r="G26" s="122"/>
      <c r="H26" s="65"/>
      <c r="I26" s="47">
        <v>81134.2</v>
      </c>
      <c r="J26" s="63">
        <v>72128.009999999995</v>
      </c>
      <c r="K26" s="45">
        <f t="shared" ref="K26:K30" si="3">J26-I26</f>
        <v>-9006.1900000000023</v>
      </c>
      <c r="L26" s="59" t="s">
        <v>106</v>
      </c>
      <c r="M26" s="59"/>
      <c r="N26" s="63">
        <v>72128.009999999995</v>
      </c>
      <c r="O26" s="45"/>
      <c r="P26" s="45"/>
      <c r="Q26" s="111"/>
      <c r="R26" s="107"/>
      <c r="S26" s="20"/>
      <c r="T26" s="20"/>
      <c r="U26" s="133"/>
      <c r="V26" s="133"/>
      <c r="W26" s="133"/>
      <c r="X26" s="133"/>
      <c r="Y26" s="136"/>
      <c r="Z26" s="32"/>
    </row>
    <row r="27" spans="1:26" ht="51" x14ac:dyDescent="0.25">
      <c r="A27" s="46" t="s">
        <v>88</v>
      </c>
      <c r="B27" s="114"/>
      <c r="C27" s="46" t="s">
        <v>91</v>
      </c>
      <c r="D27" s="46" t="s">
        <v>28</v>
      </c>
      <c r="E27" s="65">
        <v>0.434</v>
      </c>
      <c r="F27" s="65">
        <v>0.434</v>
      </c>
      <c r="G27" s="122"/>
      <c r="H27" s="65"/>
      <c r="I27" s="47">
        <v>203359.56999999998</v>
      </c>
      <c r="J27" s="47">
        <v>203359.56999999998</v>
      </c>
      <c r="K27" s="45">
        <f t="shared" si="3"/>
        <v>0</v>
      </c>
      <c r="L27" s="59" t="s">
        <v>85</v>
      </c>
      <c r="M27" s="59"/>
      <c r="N27" s="47">
        <v>203359.56999999998</v>
      </c>
      <c r="O27" s="45"/>
      <c r="P27" s="45"/>
      <c r="Q27" s="111"/>
      <c r="R27" s="107"/>
      <c r="S27" s="20"/>
      <c r="T27" s="20"/>
      <c r="U27" s="133"/>
      <c r="V27" s="133"/>
      <c r="W27" s="133"/>
      <c r="X27" s="133"/>
      <c r="Y27" s="136"/>
      <c r="Z27" s="32"/>
    </row>
    <row r="28" spans="1:26" ht="51" x14ac:dyDescent="0.25">
      <c r="A28" s="46" t="s">
        <v>89</v>
      </c>
      <c r="B28" s="114"/>
      <c r="C28" s="46" t="s">
        <v>66</v>
      </c>
      <c r="D28" s="46" t="s">
        <v>28</v>
      </c>
      <c r="E28" s="61">
        <v>0.06</v>
      </c>
      <c r="F28" s="61">
        <v>0.06</v>
      </c>
      <c r="G28" s="122"/>
      <c r="H28" s="61"/>
      <c r="I28" s="62">
        <v>35798.440000000031</v>
      </c>
      <c r="J28" s="62">
        <v>35798.440000000031</v>
      </c>
      <c r="K28" s="45">
        <f t="shared" si="3"/>
        <v>0</v>
      </c>
      <c r="L28" s="59" t="s">
        <v>85</v>
      </c>
      <c r="M28" s="59"/>
      <c r="N28" s="62">
        <v>35798.440000000031</v>
      </c>
      <c r="O28" s="45"/>
      <c r="P28" s="45"/>
      <c r="Q28" s="111"/>
      <c r="R28" s="107"/>
      <c r="S28" s="20"/>
      <c r="T28" s="20"/>
      <c r="U28" s="133"/>
      <c r="V28" s="133"/>
      <c r="W28" s="133"/>
      <c r="X28" s="133"/>
      <c r="Y28" s="136"/>
      <c r="Z28" s="32"/>
    </row>
    <row r="29" spans="1:26" x14ac:dyDescent="0.25">
      <c r="A29" s="66"/>
      <c r="B29" s="114"/>
      <c r="C29" s="67" t="s">
        <v>27</v>
      </c>
      <c r="D29" s="53"/>
      <c r="E29" s="55">
        <f>E30</f>
        <v>0.31</v>
      </c>
      <c r="F29" s="55">
        <f>F30</f>
        <v>0.31</v>
      </c>
      <c r="G29" s="122"/>
      <c r="H29" s="55"/>
      <c r="I29" s="68">
        <f>I30</f>
        <v>31634.93</v>
      </c>
      <c r="J29" s="68">
        <f>J30</f>
        <v>5211.7</v>
      </c>
      <c r="K29" s="68">
        <f>K30</f>
        <v>-26423.23</v>
      </c>
      <c r="L29" s="45"/>
      <c r="M29" s="45"/>
      <c r="N29" s="68">
        <f>N30</f>
        <v>5211.7</v>
      </c>
      <c r="O29" s="45" t="s">
        <v>1</v>
      </c>
      <c r="P29" s="45" t="s">
        <v>1</v>
      </c>
      <c r="Q29" s="111"/>
      <c r="R29" s="107"/>
      <c r="S29" s="20"/>
      <c r="T29" s="20"/>
      <c r="U29" s="133"/>
      <c r="V29" s="133"/>
      <c r="W29" s="133"/>
      <c r="X29" s="133"/>
      <c r="Y29" s="136"/>
      <c r="Z29" s="32"/>
    </row>
    <row r="30" spans="1:26" ht="76.5" x14ac:dyDescent="0.25">
      <c r="A30" s="46" t="s">
        <v>111</v>
      </c>
      <c r="B30" s="114"/>
      <c r="C30" s="44" t="s">
        <v>46</v>
      </c>
      <c r="D30" s="46" t="s">
        <v>28</v>
      </c>
      <c r="E30" s="69">
        <v>0.31</v>
      </c>
      <c r="F30" s="69">
        <v>0.31</v>
      </c>
      <c r="G30" s="123"/>
      <c r="H30" s="69"/>
      <c r="I30" s="47">
        <v>31634.93</v>
      </c>
      <c r="J30" s="63">
        <v>5211.7</v>
      </c>
      <c r="K30" s="45">
        <f t="shared" si="3"/>
        <v>-26423.23</v>
      </c>
      <c r="L30" s="59" t="s">
        <v>114</v>
      </c>
      <c r="M30" s="59"/>
      <c r="N30" s="63">
        <v>5211.7</v>
      </c>
      <c r="O30" s="45"/>
      <c r="P30" s="45"/>
      <c r="Q30" s="111"/>
      <c r="R30" s="107"/>
      <c r="S30" s="20"/>
      <c r="T30" s="20"/>
      <c r="U30" s="133"/>
      <c r="V30" s="133"/>
      <c r="W30" s="133"/>
      <c r="X30" s="133"/>
      <c r="Y30" s="136"/>
      <c r="Z30" s="32"/>
    </row>
    <row r="31" spans="1:26" x14ac:dyDescent="0.25">
      <c r="A31" s="49"/>
      <c r="B31" s="49"/>
      <c r="C31" s="49" t="s">
        <v>20</v>
      </c>
      <c r="D31" s="49"/>
      <c r="E31" s="70">
        <f>E22</f>
        <v>2.153</v>
      </c>
      <c r="F31" s="71">
        <f>F22</f>
        <v>2.0979999999999999</v>
      </c>
      <c r="G31" s="71"/>
      <c r="H31" s="71"/>
      <c r="I31" s="68">
        <f>I22</f>
        <v>512847.53000000009</v>
      </c>
      <c r="J31" s="68">
        <f>J22</f>
        <v>477418.11000000004</v>
      </c>
      <c r="K31" s="68">
        <f>K22</f>
        <v>-35429.42</v>
      </c>
      <c r="L31" s="45"/>
      <c r="M31" s="45"/>
      <c r="N31" s="68">
        <f>N22</f>
        <v>477418.11000000004</v>
      </c>
      <c r="O31" s="45"/>
      <c r="P31" s="45"/>
      <c r="Q31" s="111"/>
      <c r="R31" s="107"/>
      <c r="S31" s="16"/>
      <c r="T31" s="16"/>
      <c r="U31" s="134"/>
      <c r="V31" s="134"/>
      <c r="W31" s="134"/>
      <c r="X31" s="134"/>
      <c r="Y31" s="137"/>
      <c r="Z31" s="33"/>
    </row>
    <row r="32" spans="1:26" x14ac:dyDescent="0.25">
      <c r="A32" s="41" t="s">
        <v>29</v>
      </c>
      <c r="B32" s="41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111"/>
      <c r="R32" s="107"/>
      <c r="S32" s="107"/>
      <c r="T32" s="107"/>
      <c r="U32" s="107"/>
      <c r="V32" s="107"/>
      <c r="W32" s="107"/>
      <c r="X32" s="107"/>
      <c r="Y32" s="107"/>
      <c r="Z32" s="107"/>
    </row>
    <row r="33" spans="1:26" x14ac:dyDescent="0.25">
      <c r="A33" s="72" t="s">
        <v>32</v>
      </c>
      <c r="B33" s="117" t="s">
        <v>132</v>
      </c>
      <c r="C33" s="73" t="s">
        <v>33</v>
      </c>
      <c r="D33" s="74" t="s">
        <v>28</v>
      </c>
      <c r="E33" s="75">
        <f>E34+E47</f>
        <v>8.1239999999999988</v>
      </c>
      <c r="F33" s="75">
        <f>F34+F47</f>
        <v>8.1239999999999988</v>
      </c>
      <c r="G33" s="124" t="s">
        <v>135</v>
      </c>
      <c r="H33" s="75"/>
      <c r="I33" s="76">
        <f>I34+I47</f>
        <v>584543.11999999988</v>
      </c>
      <c r="J33" s="76">
        <f>J34+J47</f>
        <v>610848.61</v>
      </c>
      <c r="K33" s="76">
        <f>K34+K47</f>
        <v>26305.489999999991</v>
      </c>
      <c r="L33" s="57"/>
      <c r="M33" s="57"/>
      <c r="N33" s="57">
        <v>26305.489999999991</v>
      </c>
      <c r="O33" s="45" t="s">
        <v>1</v>
      </c>
      <c r="P33" s="45" t="s">
        <v>1</v>
      </c>
      <c r="Q33" s="111"/>
      <c r="R33" s="107"/>
      <c r="S33" s="130" t="s">
        <v>137</v>
      </c>
      <c r="T33" s="130" t="s">
        <v>138</v>
      </c>
      <c r="U33" s="131">
        <v>16.2</v>
      </c>
      <c r="V33" s="131">
        <v>16.2</v>
      </c>
      <c r="W33" s="131">
        <v>347</v>
      </c>
      <c r="X33" s="131">
        <v>343</v>
      </c>
      <c r="Y33" s="126"/>
      <c r="Z33" s="126"/>
    </row>
    <row r="34" spans="1:26" x14ac:dyDescent="0.25">
      <c r="A34" s="72" t="s">
        <v>34</v>
      </c>
      <c r="B34" s="118"/>
      <c r="C34" s="73" t="s">
        <v>35</v>
      </c>
      <c r="D34" s="74"/>
      <c r="E34" s="75">
        <f>E35+E36+E37+E38+E39+E40+E41+E42+E44+E45+E46+E43</f>
        <v>6.9539999999999997</v>
      </c>
      <c r="F34" s="75">
        <f>F35+F36+F37+F38+F39+F40+F41+F42+F44+F45+F46+F43</f>
        <v>6.9539999999999997</v>
      </c>
      <c r="G34" s="122"/>
      <c r="H34" s="75"/>
      <c r="I34" s="76">
        <f>I35+I36+I37+I38+I39+I40+I41+I42+I44+I45+I46+I43</f>
        <v>519253.37999999995</v>
      </c>
      <c r="J34" s="76">
        <f>J35+J36+J37+J38+J39+J40+J41+J42+J44+J45+J46+J43</f>
        <v>546472.31999999995</v>
      </c>
      <c r="K34" s="76">
        <f>K35+K36+K37+K38+K39+K40+K41+K42+K44+K45+K46+K43</f>
        <v>27218.939999999988</v>
      </c>
      <c r="L34" s="57"/>
      <c r="M34" s="57"/>
      <c r="N34" s="57">
        <v>27218.939999999988</v>
      </c>
      <c r="O34" s="45" t="s">
        <v>1</v>
      </c>
      <c r="P34" s="45" t="s">
        <v>1</v>
      </c>
      <c r="Q34" s="111"/>
      <c r="R34" s="107"/>
      <c r="S34" s="28"/>
      <c r="T34" s="28"/>
      <c r="U34" s="29"/>
      <c r="V34" s="29"/>
      <c r="W34" s="29"/>
      <c r="X34" s="29"/>
      <c r="Y34" s="32"/>
      <c r="Z34" s="32"/>
    </row>
    <row r="35" spans="1:26" ht="38.25" x14ac:dyDescent="0.25">
      <c r="A35" s="77" t="s">
        <v>36</v>
      </c>
      <c r="B35" s="118"/>
      <c r="C35" s="78" t="s">
        <v>68</v>
      </c>
      <c r="D35" s="46" t="s">
        <v>28</v>
      </c>
      <c r="E35" s="79">
        <v>0.4</v>
      </c>
      <c r="F35" s="79">
        <v>0.4</v>
      </c>
      <c r="G35" s="122"/>
      <c r="H35" s="79"/>
      <c r="I35" s="59">
        <v>13022.49</v>
      </c>
      <c r="J35" s="59">
        <v>13022.49</v>
      </c>
      <c r="K35" s="45">
        <f>J35-I35</f>
        <v>0</v>
      </c>
      <c r="L35" s="59" t="s">
        <v>85</v>
      </c>
      <c r="M35" s="59"/>
      <c r="N35" s="59">
        <v>0</v>
      </c>
      <c r="O35" s="45" t="s">
        <v>1</v>
      </c>
      <c r="P35" s="45" t="s">
        <v>1</v>
      </c>
      <c r="Q35" s="111"/>
      <c r="R35" s="107"/>
      <c r="S35" s="28"/>
      <c r="T35" s="28"/>
      <c r="U35" s="29"/>
      <c r="V35" s="29"/>
      <c r="W35" s="29"/>
      <c r="X35" s="29"/>
      <c r="Y35" s="32"/>
      <c r="Z35" s="32"/>
    </row>
    <row r="36" spans="1:26" ht="25.5" x14ac:dyDescent="0.25">
      <c r="A36" s="77" t="s">
        <v>47</v>
      </c>
      <c r="B36" s="118"/>
      <c r="C36" s="78" t="s">
        <v>69</v>
      </c>
      <c r="D36" s="46" t="s">
        <v>28</v>
      </c>
      <c r="E36" s="79">
        <v>0.3</v>
      </c>
      <c r="F36" s="79">
        <v>0.3</v>
      </c>
      <c r="G36" s="122"/>
      <c r="H36" s="79"/>
      <c r="I36" s="59">
        <v>12437.82</v>
      </c>
      <c r="J36" s="59">
        <v>12437.82</v>
      </c>
      <c r="K36" s="45">
        <f t="shared" ref="K36:K46" si="4">J36-I36</f>
        <v>0</v>
      </c>
      <c r="L36" s="59" t="s">
        <v>85</v>
      </c>
      <c r="M36" s="59"/>
      <c r="N36" s="59">
        <v>0</v>
      </c>
      <c r="O36" s="45" t="s">
        <v>1</v>
      </c>
      <c r="P36" s="45" t="s">
        <v>1</v>
      </c>
      <c r="Q36" s="111"/>
      <c r="R36" s="107"/>
      <c r="S36" s="28"/>
      <c r="T36" s="28"/>
      <c r="U36" s="29"/>
      <c r="V36" s="29"/>
      <c r="W36" s="29"/>
      <c r="X36" s="29"/>
      <c r="Y36" s="32"/>
      <c r="Z36" s="32"/>
    </row>
    <row r="37" spans="1:26" ht="102" x14ac:dyDescent="0.25">
      <c r="A37" s="77" t="s">
        <v>48</v>
      </c>
      <c r="B37" s="118"/>
      <c r="C37" s="78" t="s">
        <v>70</v>
      </c>
      <c r="D37" s="46" t="s">
        <v>28</v>
      </c>
      <c r="E37" s="79">
        <v>0.12</v>
      </c>
      <c r="F37" s="79">
        <v>0.12</v>
      </c>
      <c r="G37" s="122"/>
      <c r="H37" s="79"/>
      <c r="I37" s="59">
        <v>139017.85</v>
      </c>
      <c r="J37" s="80">
        <v>166854.9</v>
      </c>
      <c r="K37" s="45">
        <f t="shared" si="4"/>
        <v>27837.049999999988</v>
      </c>
      <c r="L37" s="59" t="s">
        <v>108</v>
      </c>
      <c r="M37" s="59"/>
      <c r="N37" s="59">
        <v>27837.049999999988</v>
      </c>
      <c r="O37" s="45" t="s">
        <v>1</v>
      </c>
      <c r="P37" s="45" t="s">
        <v>1</v>
      </c>
      <c r="Q37" s="111"/>
      <c r="R37" s="107"/>
      <c r="S37" s="28"/>
      <c r="T37" s="28"/>
      <c r="U37" s="29"/>
      <c r="V37" s="29"/>
      <c r="W37" s="29"/>
      <c r="X37" s="29"/>
      <c r="Y37" s="32"/>
      <c r="Z37" s="32"/>
    </row>
    <row r="38" spans="1:26" ht="51" x14ac:dyDescent="0.25">
      <c r="A38" s="77" t="s">
        <v>49</v>
      </c>
      <c r="B38" s="118"/>
      <c r="C38" s="78" t="s">
        <v>71</v>
      </c>
      <c r="D38" s="46" t="s">
        <v>28</v>
      </c>
      <c r="E38" s="79">
        <v>0.56999999999999995</v>
      </c>
      <c r="F38" s="79">
        <v>0.56999999999999995</v>
      </c>
      <c r="G38" s="122"/>
      <c r="H38" s="79"/>
      <c r="I38" s="59">
        <v>74230.2</v>
      </c>
      <c r="J38" s="80">
        <v>74230.2</v>
      </c>
      <c r="K38" s="45">
        <f t="shared" si="4"/>
        <v>0</v>
      </c>
      <c r="L38" s="58" t="s">
        <v>85</v>
      </c>
      <c r="M38" s="58"/>
      <c r="N38" s="58">
        <v>0</v>
      </c>
      <c r="O38" s="45"/>
      <c r="P38" s="45"/>
      <c r="Q38" s="111"/>
      <c r="R38" s="107"/>
      <c r="S38" s="28"/>
      <c r="T38" s="28"/>
      <c r="U38" s="29"/>
      <c r="V38" s="29"/>
      <c r="W38" s="29"/>
      <c r="X38" s="29"/>
      <c r="Y38" s="32"/>
      <c r="Z38" s="32"/>
    </row>
    <row r="39" spans="1:26" ht="38.25" x14ac:dyDescent="0.25">
      <c r="A39" s="77" t="s">
        <v>50</v>
      </c>
      <c r="B39" s="118"/>
      <c r="C39" s="78" t="s">
        <v>72</v>
      </c>
      <c r="D39" s="46" t="s">
        <v>28</v>
      </c>
      <c r="E39" s="79">
        <v>0.66</v>
      </c>
      <c r="F39" s="79">
        <v>0.66</v>
      </c>
      <c r="G39" s="122"/>
      <c r="H39" s="79"/>
      <c r="I39" s="59">
        <v>31151.06</v>
      </c>
      <c r="J39" s="80">
        <v>31151.06</v>
      </c>
      <c r="K39" s="45">
        <f t="shared" si="4"/>
        <v>0</v>
      </c>
      <c r="L39" s="58" t="s">
        <v>85</v>
      </c>
      <c r="M39" s="58"/>
      <c r="N39" s="58">
        <v>0</v>
      </c>
      <c r="O39" s="45"/>
      <c r="P39" s="45"/>
      <c r="Q39" s="111"/>
      <c r="R39" s="107"/>
      <c r="S39" s="28"/>
      <c r="T39" s="28"/>
      <c r="U39" s="29"/>
      <c r="V39" s="29"/>
      <c r="W39" s="29"/>
      <c r="X39" s="29"/>
      <c r="Y39" s="32"/>
      <c r="Z39" s="32"/>
    </row>
    <row r="40" spans="1:26" ht="38.25" x14ac:dyDescent="0.25">
      <c r="A40" s="77" t="s">
        <v>51</v>
      </c>
      <c r="B40" s="118"/>
      <c r="C40" s="78" t="s">
        <v>73</v>
      </c>
      <c r="D40" s="46" t="s">
        <v>28</v>
      </c>
      <c r="E40" s="79">
        <v>3.3</v>
      </c>
      <c r="F40" s="79">
        <v>3.3</v>
      </c>
      <c r="G40" s="122"/>
      <c r="H40" s="79"/>
      <c r="I40" s="59">
        <v>175772.34</v>
      </c>
      <c r="J40" s="59">
        <v>175772.34</v>
      </c>
      <c r="K40" s="45">
        <f t="shared" si="4"/>
        <v>0</v>
      </c>
      <c r="L40" s="58" t="s">
        <v>85</v>
      </c>
      <c r="M40" s="58"/>
      <c r="N40" s="58">
        <v>0</v>
      </c>
      <c r="O40" s="45"/>
      <c r="P40" s="45"/>
      <c r="Q40" s="111"/>
      <c r="R40" s="107"/>
      <c r="S40" s="28"/>
      <c r="T40" s="28"/>
      <c r="U40" s="29"/>
      <c r="V40" s="29"/>
      <c r="W40" s="29"/>
      <c r="X40" s="29"/>
      <c r="Y40" s="32"/>
      <c r="Z40" s="32"/>
    </row>
    <row r="41" spans="1:26" ht="38.25" x14ac:dyDescent="0.25">
      <c r="A41" s="77" t="s">
        <v>52</v>
      </c>
      <c r="B41" s="118"/>
      <c r="C41" s="78" t="s">
        <v>74</v>
      </c>
      <c r="D41" s="46" t="s">
        <v>28</v>
      </c>
      <c r="E41" s="79">
        <v>8.7999999999999995E-2</v>
      </c>
      <c r="F41" s="79">
        <v>8.7999999999999995E-2</v>
      </c>
      <c r="G41" s="122"/>
      <c r="H41" s="79"/>
      <c r="I41" s="59">
        <v>6088.31</v>
      </c>
      <c r="J41" s="59">
        <v>6088.31</v>
      </c>
      <c r="K41" s="45">
        <f t="shared" si="4"/>
        <v>0</v>
      </c>
      <c r="L41" s="59" t="s">
        <v>85</v>
      </c>
      <c r="M41" s="59"/>
      <c r="N41" s="59">
        <v>0</v>
      </c>
      <c r="O41" s="45"/>
      <c r="P41" s="45"/>
      <c r="Q41" s="111"/>
      <c r="R41" s="107"/>
      <c r="S41" s="28"/>
      <c r="T41" s="28"/>
      <c r="U41" s="29"/>
      <c r="V41" s="29"/>
      <c r="W41" s="29"/>
      <c r="X41" s="29"/>
      <c r="Y41" s="32"/>
      <c r="Z41" s="32"/>
    </row>
    <row r="42" spans="1:26" ht="38.25" x14ac:dyDescent="0.25">
      <c r="A42" s="77" t="s">
        <v>53</v>
      </c>
      <c r="B42" s="118"/>
      <c r="C42" s="78" t="s">
        <v>75</v>
      </c>
      <c r="D42" s="46" t="s">
        <v>28</v>
      </c>
      <c r="E42" s="79">
        <v>0.13</v>
      </c>
      <c r="F42" s="79">
        <v>0.13</v>
      </c>
      <c r="G42" s="122"/>
      <c r="H42" s="79"/>
      <c r="I42" s="59">
        <v>6350.57</v>
      </c>
      <c r="J42" s="59">
        <v>6350.57</v>
      </c>
      <c r="K42" s="45">
        <f t="shared" si="4"/>
        <v>0</v>
      </c>
      <c r="L42" s="59" t="s">
        <v>85</v>
      </c>
      <c r="M42" s="59"/>
      <c r="N42" s="59">
        <v>0</v>
      </c>
      <c r="O42" s="45"/>
      <c r="P42" s="45"/>
      <c r="Q42" s="111"/>
      <c r="R42" s="107"/>
      <c r="S42" s="28"/>
      <c r="T42" s="28"/>
      <c r="U42" s="29"/>
      <c r="V42" s="29"/>
      <c r="W42" s="29"/>
      <c r="X42" s="29"/>
      <c r="Y42" s="32"/>
      <c r="Z42" s="32"/>
    </row>
    <row r="43" spans="1:26" ht="25.5" x14ac:dyDescent="0.25">
      <c r="A43" s="77" t="s">
        <v>54</v>
      </c>
      <c r="B43" s="118"/>
      <c r="C43" s="78" t="s">
        <v>76</v>
      </c>
      <c r="D43" s="46" t="s">
        <v>28</v>
      </c>
      <c r="E43" s="79">
        <v>9.1999999999999998E-2</v>
      </c>
      <c r="F43" s="79">
        <v>9.1999999999999998E-2</v>
      </c>
      <c r="G43" s="122"/>
      <c r="H43" s="79"/>
      <c r="I43" s="59">
        <v>6591.31</v>
      </c>
      <c r="J43" s="59">
        <v>6591.31</v>
      </c>
      <c r="K43" s="45">
        <f t="shared" si="4"/>
        <v>0</v>
      </c>
      <c r="L43" s="59" t="s">
        <v>85</v>
      </c>
      <c r="M43" s="59"/>
      <c r="N43" s="59">
        <v>0</v>
      </c>
      <c r="O43" s="45"/>
      <c r="P43" s="45"/>
      <c r="Q43" s="111"/>
      <c r="R43" s="107"/>
      <c r="S43" s="28"/>
      <c r="T43" s="28"/>
      <c r="U43" s="29"/>
      <c r="V43" s="29"/>
      <c r="W43" s="29"/>
      <c r="X43" s="29"/>
      <c r="Y43" s="32"/>
      <c r="Z43" s="32"/>
    </row>
    <row r="44" spans="1:26" ht="51" x14ac:dyDescent="0.25">
      <c r="A44" s="77" t="s">
        <v>77</v>
      </c>
      <c r="B44" s="118"/>
      <c r="C44" s="44" t="s">
        <v>92</v>
      </c>
      <c r="D44" s="46" t="s">
        <v>28</v>
      </c>
      <c r="E44" s="79">
        <v>0.51700000000000002</v>
      </c>
      <c r="F44" s="79">
        <v>0.51700000000000002</v>
      </c>
      <c r="G44" s="122"/>
      <c r="H44" s="79"/>
      <c r="I44" s="59">
        <v>24198.66</v>
      </c>
      <c r="J44" s="59">
        <v>23580.55</v>
      </c>
      <c r="K44" s="45">
        <f t="shared" si="4"/>
        <v>-618.11000000000058</v>
      </c>
      <c r="L44" s="59" t="s">
        <v>107</v>
      </c>
      <c r="M44" s="59"/>
      <c r="N44" s="59">
        <v>-618.11000000000058</v>
      </c>
      <c r="O44" s="45"/>
      <c r="P44" s="45"/>
      <c r="Q44" s="111"/>
      <c r="R44" s="107"/>
      <c r="S44" s="28"/>
      <c r="T44" s="28"/>
      <c r="U44" s="29"/>
      <c r="V44" s="29"/>
      <c r="W44" s="29"/>
      <c r="X44" s="29"/>
      <c r="Y44" s="32"/>
      <c r="Z44" s="32"/>
    </row>
    <row r="45" spans="1:26" ht="38.25" x14ac:dyDescent="0.25">
      <c r="A45" s="46" t="s">
        <v>78</v>
      </c>
      <c r="B45" s="118"/>
      <c r="C45" s="44" t="s">
        <v>79</v>
      </c>
      <c r="D45" s="46" t="s">
        <v>28</v>
      </c>
      <c r="E45" s="69">
        <v>0.18099999999999999</v>
      </c>
      <c r="F45" s="69">
        <v>0.18099999999999999</v>
      </c>
      <c r="G45" s="122"/>
      <c r="H45" s="69"/>
      <c r="I45" s="59">
        <v>8220.85</v>
      </c>
      <c r="J45" s="59">
        <v>8220.85</v>
      </c>
      <c r="K45" s="45">
        <f t="shared" si="4"/>
        <v>0</v>
      </c>
      <c r="L45" s="59" t="s">
        <v>85</v>
      </c>
      <c r="M45" s="59"/>
      <c r="N45" s="59">
        <v>0</v>
      </c>
      <c r="O45" s="45" t="s">
        <v>1</v>
      </c>
      <c r="P45" s="45" t="s">
        <v>1</v>
      </c>
      <c r="Q45" s="111"/>
      <c r="R45" s="107"/>
      <c r="S45" s="28"/>
      <c r="T45" s="28"/>
      <c r="U45" s="29"/>
      <c r="V45" s="29"/>
      <c r="W45" s="29"/>
      <c r="X45" s="29"/>
      <c r="Y45" s="32"/>
      <c r="Z45" s="32"/>
    </row>
    <row r="46" spans="1:26" ht="38.25" x14ac:dyDescent="0.25">
      <c r="A46" s="77" t="s">
        <v>80</v>
      </c>
      <c r="B46" s="118"/>
      <c r="C46" s="78" t="s">
        <v>81</v>
      </c>
      <c r="D46" s="46" t="s">
        <v>28</v>
      </c>
      <c r="E46" s="79">
        <v>0.59599999999999997</v>
      </c>
      <c r="F46" s="79">
        <v>0.59599999999999997</v>
      </c>
      <c r="G46" s="122"/>
      <c r="H46" s="79"/>
      <c r="I46" s="59">
        <v>22171.919999999998</v>
      </c>
      <c r="J46" s="80">
        <v>22171.919999999998</v>
      </c>
      <c r="K46" s="45">
        <f t="shared" si="4"/>
        <v>0</v>
      </c>
      <c r="L46" s="59" t="s">
        <v>85</v>
      </c>
      <c r="M46" s="59"/>
      <c r="N46" s="59">
        <v>0</v>
      </c>
      <c r="O46" s="45" t="s">
        <v>1</v>
      </c>
      <c r="P46" s="45" t="s">
        <v>1</v>
      </c>
      <c r="Q46" s="111"/>
      <c r="R46" s="107"/>
      <c r="S46" s="28"/>
      <c r="T46" s="28"/>
      <c r="U46" s="29"/>
      <c r="V46" s="29"/>
      <c r="W46" s="29"/>
      <c r="X46" s="29"/>
      <c r="Y46" s="32"/>
      <c r="Z46" s="32"/>
    </row>
    <row r="47" spans="1:26" x14ac:dyDescent="0.25">
      <c r="A47" s="74" t="s">
        <v>37</v>
      </c>
      <c r="B47" s="118"/>
      <c r="C47" s="67" t="s">
        <v>27</v>
      </c>
      <c r="D47" s="74"/>
      <c r="E47" s="81">
        <f>E48</f>
        <v>1.17</v>
      </c>
      <c r="F47" s="81">
        <f>F48</f>
        <v>1.17</v>
      </c>
      <c r="G47" s="122"/>
      <c r="H47" s="81"/>
      <c r="I47" s="82">
        <f>I48</f>
        <v>65289.739999999991</v>
      </c>
      <c r="J47" s="82">
        <f>J48</f>
        <v>64376.289999999994</v>
      </c>
      <c r="K47" s="82">
        <f>K48</f>
        <v>-913.44999999999709</v>
      </c>
      <c r="L47" s="83"/>
      <c r="M47" s="83"/>
      <c r="N47" s="83">
        <v>-913.44999999999709</v>
      </c>
      <c r="O47" s="45" t="s">
        <v>1</v>
      </c>
      <c r="P47" s="45" t="s">
        <v>1</v>
      </c>
      <c r="Q47" s="111"/>
      <c r="R47" s="107"/>
      <c r="S47" s="28"/>
      <c r="T47" s="28"/>
      <c r="U47" s="29"/>
      <c r="V47" s="29"/>
      <c r="W47" s="29"/>
      <c r="X47" s="29"/>
      <c r="Y47" s="32"/>
      <c r="Z47" s="32"/>
    </row>
    <row r="48" spans="1:26" x14ac:dyDescent="0.25">
      <c r="A48" s="74"/>
      <c r="B48" s="118"/>
      <c r="C48" s="73" t="s">
        <v>93</v>
      </c>
      <c r="D48" s="74"/>
      <c r="E48" s="81">
        <f>E49+E50+E51</f>
        <v>1.17</v>
      </c>
      <c r="F48" s="81">
        <f>F49+F50+F51</f>
        <v>1.17</v>
      </c>
      <c r="G48" s="122"/>
      <c r="H48" s="81"/>
      <c r="I48" s="82">
        <f>I49+I50+I51</f>
        <v>65289.739999999991</v>
      </c>
      <c r="J48" s="82">
        <f>J49+J50+J51</f>
        <v>64376.289999999994</v>
      </c>
      <c r="K48" s="82">
        <f>K49+K50+K51</f>
        <v>-913.44999999999709</v>
      </c>
      <c r="L48" s="83"/>
      <c r="M48" s="83"/>
      <c r="N48" s="83">
        <v>-913.44999999999709</v>
      </c>
      <c r="O48" s="45"/>
      <c r="P48" s="45"/>
      <c r="Q48" s="111"/>
      <c r="R48" s="107"/>
      <c r="S48" s="28"/>
      <c r="T48" s="28"/>
      <c r="U48" s="29"/>
      <c r="V48" s="29"/>
      <c r="W48" s="29"/>
      <c r="X48" s="29"/>
      <c r="Y48" s="32"/>
      <c r="Z48" s="32"/>
    </row>
    <row r="49" spans="1:26" ht="51" x14ac:dyDescent="0.25">
      <c r="A49" s="46" t="s">
        <v>38</v>
      </c>
      <c r="B49" s="118"/>
      <c r="C49" s="44" t="s">
        <v>94</v>
      </c>
      <c r="D49" s="46" t="s">
        <v>28</v>
      </c>
      <c r="E49" s="84">
        <v>0.48</v>
      </c>
      <c r="F49" s="84">
        <v>0.48</v>
      </c>
      <c r="G49" s="122"/>
      <c r="H49" s="84"/>
      <c r="I49" s="59">
        <v>32789.519999999997</v>
      </c>
      <c r="J49" s="80">
        <v>32094.54</v>
      </c>
      <c r="K49" s="45">
        <f>J49-I49</f>
        <v>-694.97999999999593</v>
      </c>
      <c r="L49" s="59" t="s">
        <v>107</v>
      </c>
      <c r="M49" s="59"/>
      <c r="N49" s="59">
        <v>-694.97999999999593</v>
      </c>
      <c r="O49" s="45" t="s">
        <v>1</v>
      </c>
      <c r="P49" s="45" t="s">
        <v>1</v>
      </c>
      <c r="Q49" s="111"/>
      <c r="R49" s="107"/>
      <c r="S49" s="28"/>
      <c r="T49" s="28"/>
      <c r="U49" s="29"/>
      <c r="V49" s="29"/>
      <c r="W49" s="29"/>
      <c r="X49" s="29"/>
      <c r="Y49" s="32"/>
      <c r="Z49" s="32"/>
    </row>
    <row r="50" spans="1:26" ht="25.5" x14ac:dyDescent="0.25">
      <c r="A50" s="46" t="s">
        <v>39</v>
      </c>
      <c r="B50" s="118"/>
      <c r="C50" s="44" t="s">
        <v>82</v>
      </c>
      <c r="D50" s="46" t="s">
        <v>28</v>
      </c>
      <c r="E50" s="84">
        <v>0.36</v>
      </c>
      <c r="F50" s="84">
        <v>0.36</v>
      </c>
      <c r="G50" s="122"/>
      <c r="H50" s="84"/>
      <c r="I50" s="43">
        <v>8534.66</v>
      </c>
      <c r="J50" s="80">
        <v>8534.66</v>
      </c>
      <c r="K50" s="45">
        <f t="shared" ref="K50:K51" si="5">J50-I50</f>
        <v>0</v>
      </c>
      <c r="L50" s="59" t="s">
        <v>85</v>
      </c>
      <c r="M50" s="59"/>
      <c r="N50" s="59">
        <v>0</v>
      </c>
      <c r="O50" s="45" t="s">
        <v>1</v>
      </c>
      <c r="P50" s="45" t="s">
        <v>1</v>
      </c>
      <c r="Q50" s="111"/>
      <c r="R50" s="107"/>
      <c r="S50" s="28"/>
      <c r="T50" s="28"/>
      <c r="U50" s="29"/>
      <c r="V50" s="29"/>
      <c r="W50" s="29"/>
      <c r="X50" s="29"/>
      <c r="Y50" s="32"/>
      <c r="Z50" s="32"/>
    </row>
    <row r="51" spans="1:26" ht="51" x14ac:dyDescent="0.25">
      <c r="A51" s="46" t="s">
        <v>96</v>
      </c>
      <c r="B51" s="118"/>
      <c r="C51" s="44" t="s">
        <v>95</v>
      </c>
      <c r="D51" s="46" t="s">
        <v>28</v>
      </c>
      <c r="E51" s="84">
        <v>0.33</v>
      </c>
      <c r="F51" s="84">
        <v>0.33</v>
      </c>
      <c r="G51" s="123"/>
      <c r="H51" s="84"/>
      <c r="I51" s="43">
        <v>23965.56</v>
      </c>
      <c r="J51" s="80">
        <v>23747.09</v>
      </c>
      <c r="K51" s="45">
        <f t="shared" si="5"/>
        <v>-218.47000000000116</v>
      </c>
      <c r="L51" s="59" t="s">
        <v>107</v>
      </c>
      <c r="M51" s="59"/>
      <c r="N51" s="59">
        <v>-218.47000000000116</v>
      </c>
      <c r="O51" s="45"/>
      <c r="P51" s="45"/>
      <c r="Q51" s="111"/>
      <c r="R51" s="107"/>
      <c r="S51" s="28"/>
      <c r="T51" s="28"/>
      <c r="U51" s="29"/>
      <c r="V51" s="29"/>
      <c r="W51" s="29"/>
      <c r="X51" s="29"/>
      <c r="Y51" s="32"/>
      <c r="Z51" s="32"/>
    </row>
    <row r="52" spans="1:26" x14ac:dyDescent="0.25">
      <c r="A52" s="48"/>
      <c r="B52" s="118"/>
      <c r="C52" s="49" t="s">
        <v>20</v>
      </c>
      <c r="D52" s="74"/>
      <c r="E52" s="85">
        <f>E33</f>
        <v>8.1239999999999988</v>
      </c>
      <c r="F52" s="85">
        <f>F33</f>
        <v>8.1239999999999988</v>
      </c>
      <c r="G52" s="85"/>
      <c r="H52" s="85"/>
      <c r="I52" s="86">
        <f>I33</f>
        <v>584543.11999999988</v>
      </c>
      <c r="J52" s="87">
        <f>J33</f>
        <v>610848.61</v>
      </c>
      <c r="K52" s="76">
        <f>K33</f>
        <v>26305.489999999991</v>
      </c>
      <c r="L52" s="45"/>
      <c r="M52" s="45"/>
      <c r="N52" s="83">
        <v>26305.489999999991</v>
      </c>
      <c r="O52" s="45"/>
      <c r="P52" s="45"/>
      <c r="Q52" s="111"/>
      <c r="R52" s="107"/>
      <c r="S52" s="21"/>
      <c r="T52" s="21"/>
      <c r="U52" s="30"/>
      <c r="V52" s="30"/>
      <c r="W52" s="30"/>
      <c r="X52" s="30"/>
      <c r="Y52" s="33"/>
      <c r="Z52" s="33"/>
    </row>
    <row r="53" spans="1:26" x14ac:dyDescent="0.25">
      <c r="A53" s="41" t="s">
        <v>30</v>
      </c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111"/>
      <c r="R53" s="107"/>
      <c r="S53" s="107"/>
      <c r="T53" s="107"/>
      <c r="U53" s="107"/>
      <c r="V53" s="107"/>
      <c r="W53" s="107"/>
      <c r="X53" s="107"/>
      <c r="Y53" s="107"/>
      <c r="Z53" s="107"/>
    </row>
    <row r="54" spans="1:26" ht="38.25" customHeight="1" x14ac:dyDescent="0.25">
      <c r="A54" s="83" t="s">
        <v>42</v>
      </c>
      <c r="B54" s="119" t="s">
        <v>132</v>
      </c>
      <c r="C54" s="88" t="s">
        <v>43</v>
      </c>
      <c r="D54" s="89"/>
      <c r="E54" s="57"/>
      <c r="F54" s="57"/>
      <c r="G54" s="125" t="s">
        <v>135</v>
      </c>
      <c r="H54" s="57"/>
      <c r="I54" s="89">
        <f>I55+I56+I57</f>
        <v>214828.97</v>
      </c>
      <c r="J54" s="89">
        <f>J55+J56+J57</f>
        <v>212326.35</v>
      </c>
      <c r="K54" s="89">
        <f>K55+K56+K57</f>
        <v>-2502.6199999999953</v>
      </c>
      <c r="L54" s="57"/>
      <c r="M54" s="57"/>
      <c r="N54" s="57">
        <v>212326.35</v>
      </c>
      <c r="O54" s="45" t="s">
        <v>1</v>
      </c>
      <c r="P54" s="45" t="s">
        <v>1</v>
      </c>
      <c r="Q54" s="111"/>
      <c r="R54" s="107"/>
      <c r="S54" s="130" t="s">
        <v>137</v>
      </c>
      <c r="T54" s="130" t="s">
        <v>138</v>
      </c>
      <c r="U54" s="131">
        <v>16.2</v>
      </c>
      <c r="V54" s="131">
        <v>16.2</v>
      </c>
      <c r="W54" s="131">
        <v>347</v>
      </c>
      <c r="X54" s="131">
        <v>343</v>
      </c>
      <c r="Y54" s="131"/>
      <c r="Z54" s="131"/>
    </row>
    <row r="55" spans="1:26" ht="35.25" customHeight="1" x14ac:dyDescent="0.25">
      <c r="A55" s="45" t="s">
        <v>44</v>
      </c>
      <c r="B55" s="114"/>
      <c r="C55" s="59" t="s">
        <v>55</v>
      </c>
      <c r="D55" s="59" t="s">
        <v>23</v>
      </c>
      <c r="E55" s="90">
        <v>1</v>
      </c>
      <c r="F55" s="90">
        <v>1</v>
      </c>
      <c r="G55" s="122"/>
      <c r="H55" s="90"/>
      <c r="I55" s="59">
        <v>12030</v>
      </c>
      <c r="J55" s="59">
        <v>12030</v>
      </c>
      <c r="K55" s="45">
        <f>J55-I55</f>
        <v>0</v>
      </c>
      <c r="L55" s="59" t="s">
        <v>85</v>
      </c>
      <c r="M55" s="59"/>
      <c r="N55" s="59">
        <v>12030</v>
      </c>
      <c r="O55" s="45" t="s">
        <v>1</v>
      </c>
      <c r="P55" s="45" t="s">
        <v>1</v>
      </c>
      <c r="Q55" s="111"/>
      <c r="R55" s="107"/>
      <c r="S55" s="28"/>
      <c r="T55" s="28"/>
      <c r="U55" s="29"/>
      <c r="V55" s="29"/>
      <c r="W55" s="29"/>
      <c r="X55" s="29"/>
      <c r="Y55" s="29"/>
      <c r="Z55" s="29"/>
    </row>
    <row r="56" spans="1:26" ht="51" x14ac:dyDescent="0.25">
      <c r="A56" s="45" t="s">
        <v>97</v>
      </c>
      <c r="B56" s="114"/>
      <c r="C56" s="91" t="s">
        <v>99</v>
      </c>
      <c r="D56" s="77" t="s">
        <v>23</v>
      </c>
      <c r="E56" s="92">
        <v>1</v>
      </c>
      <c r="F56" s="90">
        <v>1</v>
      </c>
      <c r="G56" s="122"/>
      <c r="H56" s="90"/>
      <c r="I56" s="59">
        <v>55585.81</v>
      </c>
      <c r="J56" s="59">
        <v>55585.81</v>
      </c>
      <c r="K56" s="45">
        <f t="shared" ref="K56:K57" si="6">J56-I56</f>
        <v>0</v>
      </c>
      <c r="L56" s="59" t="s">
        <v>85</v>
      </c>
      <c r="M56" s="59"/>
      <c r="N56" s="59">
        <v>55585.81</v>
      </c>
      <c r="O56" s="45"/>
      <c r="P56" s="45"/>
      <c r="Q56" s="111"/>
      <c r="R56" s="107"/>
      <c r="S56" s="28"/>
      <c r="T56" s="28"/>
      <c r="U56" s="29"/>
      <c r="V56" s="29"/>
      <c r="W56" s="29"/>
      <c r="X56" s="29"/>
      <c r="Y56" s="29"/>
      <c r="Z56" s="29"/>
    </row>
    <row r="57" spans="1:26" ht="63.75" x14ac:dyDescent="0.25">
      <c r="A57" s="45" t="s">
        <v>98</v>
      </c>
      <c r="B57" s="114"/>
      <c r="C57" s="91" t="s">
        <v>100</v>
      </c>
      <c r="D57" s="91" t="s">
        <v>101</v>
      </c>
      <c r="E57" s="92">
        <v>1</v>
      </c>
      <c r="F57" s="90">
        <v>1</v>
      </c>
      <c r="G57" s="122"/>
      <c r="H57" s="90"/>
      <c r="I57" s="59">
        <v>147213.16</v>
      </c>
      <c r="J57" s="59">
        <v>144710.54</v>
      </c>
      <c r="K57" s="45">
        <f t="shared" si="6"/>
        <v>-2502.6199999999953</v>
      </c>
      <c r="L57" s="59" t="s">
        <v>109</v>
      </c>
      <c r="M57" s="59"/>
      <c r="N57" s="59">
        <v>144710.54</v>
      </c>
      <c r="O57" s="45"/>
      <c r="P57" s="45"/>
      <c r="Q57" s="111"/>
      <c r="R57" s="107"/>
      <c r="S57" s="28"/>
      <c r="T57" s="28"/>
      <c r="U57" s="29"/>
      <c r="V57" s="29"/>
      <c r="W57" s="29"/>
      <c r="X57" s="29"/>
      <c r="Y57" s="29"/>
      <c r="Z57" s="29"/>
    </row>
    <row r="58" spans="1:26" ht="29.25" customHeight="1" x14ac:dyDescent="0.25">
      <c r="A58" s="74" t="s">
        <v>56</v>
      </c>
      <c r="B58" s="114"/>
      <c r="C58" s="67" t="s">
        <v>83</v>
      </c>
      <c r="D58" s="74"/>
      <c r="E58" s="46"/>
      <c r="F58" s="45"/>
      <c r="G58" s="122"/>
      <c r="H58" s="45"/>
      <c r="I58" s="51">
        <f>I59</f>
        <v>57750</v>
      </c>
      <c r="J58" s="51">
        <f>J59</f>
        <v>57750</v>
      </c>
      <c r="K58" s="51">
        <f>K59</f>
        <v>0</v>
      </c>
      <c r="L58" s="45"/>
      <c r="M58" s="45"/>
      <c r="N58" s="45">
        <v>57750</v>
      </c>
      <c r="O58" s="45" t="s">
        <v>1</v>
      </c>
      <c r="P58" s="45" t="s">
        <v>1</v>
      </c>
      <c r="Q58" s="111"/>
      <c r="R58" s="107"/>
      <c r="S58" s="28"/>
      <c r="T58" s="28"/>
      <c r="U58" s="29"/>
      <c r="V58" s="29"/>
      <c r="W58" s="29"/>
      <c r="X58" s="29"/>
      <c r="Y58" s="29"/>
      <c r="Z58" s="29"/>
    </row>
    <row r="59" spans="1:26" ht="39.75" customHeight="1" x14ac:dyDescent="0.25">
      <c r="A59" s="46" t="s">
        <v>57</v>
      </c>
      <c r="B59" s="114"/>
      <c r="C59" s="44" t="s">
        <v>84</v>
      </c>
      <c r="D59" s="77" t="s">
        <v>23</v>
      </c>
      <c r="E59" s="93">
        <v>1</v>
      </c>
      <c r="F59" s="94">
        <v>1</v>
      </c>
      <c r="G59" s="122"/>
      <c r="H59" s="94"/>
      <c r="I59" s="95">
        <v>57750</v>
      </c>
      <c r="J59" s="95">
        <v>57750</v>
      </c>
      <c r="K59" s="45">
        <f>J59-I59</f>
        <v>0</v>
      </c>
      <c r="L59" s="59" t="s">
        <v>85</v>
      </c>
      <c r="M59" s="59"/>
      <c r="N59" s="59">
        <v>57750</v>
      </c>
      <c r="O59" s="45" t="s">
        <v>1</v>
      </c>
      <c r="P59" s="45" t="s">
        <v>1</v>
      </c>
      <c r="Q59" s="111"/>
      <c r="R59" s="107"/>
      <c r="S59" s="28"/>
      <c r="T59" s="28"/>
      <c r="U59" s="29"/>
      <c r="V59" s="29"/>
      <c r="W59" s="29"/>
      <c r="X59" s="29"/>
      <c r="Y59" s="29"/>
      <c r="Z59" s="29"/>
    </row>
    <row r="60" spans="1:26" x14ac:dyDescent="0.25">
      <c r="A60" s="49"/>
      <c r="B60" s="49"/>
      <c r="C60" s="49" t="s">
        <v>20</v>
      </c>
      <c r="D60" s="49"/>
      <c r="E60" s="49"/>
      <c r="F60" s="83"/>
      <c r="G60" s="123"/>
      <c r="H60" s="83"/>
      <c r="I60" s="51">
        <f>I54+I58</f>
        <v>272578.96999999997</v>
      </c>
      <c r="J60" s="51">
        <f t="shared" ref="J60:K60" si="7">J54+J58</f>
        <v>270076.34999999998</v>
      </c>
      <c r="K60" s="51">
        <f t="shared" si="7"/>
        <v>-2502.6199999999953</v>
      </c>
      <c r="L60" s="83"/>
      <c r="M60" s="83"/>
      <c r="N60" s="83">
        <v>270076.34999999998</v>
      </c>
      <c r="O60" s="83"/>
      <c r="P60" s="83"/>
      <c r="Q60" s="111"/>
      <c r="R60" s="107"/>
      <c r="S60" s="21"/>
      <c r="T60" s="21"/>
      <c r="U60" s="30"/>
      <c r="V60" s="30"/>
      <c r="W60" s="30"/>
      <c r="X60" s="30"/>
      <c r="Y60" s="30"/>
      <c r="Z60" s="30"/>
    </row>
    <row r="61" spans="1:26" x14ac:dyDescent="0.25">
      <c r="A61" s="41" t="s">
        <v>102</v>
      </c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111"/>
      <c r="R61" s="107"/>
      <c r="S61" s="107"/>
      <c r="T61" s="107"/>
      <c r="U61" s="107"/>
      <c r="V61" s="107"/>
      <c r="W61" s="107"/>
      <c r="X61" s="107"/>
      <c r="Y61" s="107"/>
      <c r="Z61" s="107"/>
    </row>
    <row r="62" spans="1:26" ht="229.5" x14ac:dyDescent="0.25">
      <c r="A62" s="96" t="s">
        <v>103</v>
      </c>
      <c r="B62" s="97" t="s">
        <v>132</v>
      </c>
      <c r="C62" s="78" t="s">
        <v>104</v>
      </c>
      <c r="D62" s="77" t="s">
        <v>23</v>
      </c>
      <c r="E62" s="92">
        <v>2</v>
      </c>
      <c r="F62" s="98">
        <v>2</v>
      </c>
      <c r="G62" s="94" t="s">
        <v>135</v>
      </c>
      <c r="H62" s="98"/>
      <c r="I62" s="95">
        <v>174528</v>
      </c>
      <c r="J62" s="95">
        <v>149000</v>
      </c>
      <c r="K62" s="95">
        <f>J62-I62</f>
        <v>-25528</v>
      </c>
      <c r="L62" s="59" t="s">
        <v>109</v>
      </c>
      <c r="M62" s="59"/>
      <c r="N62" s="59">
        <v>149000</v>
      </c>
      <c r="O62" s="83"/>
      <c r="P62" s="83"/>
      <c r="Q62" s="111"/>
      <c r="R62" s="107"/>
      <c r="S62" s="138" t="s">
        <v>137</v>
      </c>
      <c r="T62" s="138" t="s">
        <v>138</v>
      </c>
      <c r="U62" s="139">
        <v>16.2</v>
      </c>
      <c r="V62" s="139">
        <v>16.2</v>
      </c>
      <c r="W62" s="139">
        <v>347</v>
      </c>
      <c r="X62" s="139">
        <v>343</v>
      </c>
      <c r="Y62" s="107"/>
      <c r="Z62" s="107"/>
    </row>
    <row r="63" spans="1:26" x14ac:dyDescent="0.25">
      <c r="A63" s="49"/>
      <c r="B63" s="49"/>
      <c r="C63" s="49" t="s">
        <v>20</v>
      </c>
      <c r="D63" s="49"/>
      <c r="E63" s="49"/>
      <c r="F63" s="83"/>
      <c r="G63" s="83"/>
      <c r="H63" s="83"/>
      <c r="I63" s="51">
        <f>I62</f>
        <v>174528</v>
      </c>
      <c r="J63" s="51">
        <f t="shared" ref="J63:K63" si="8">J62</f>
        <v>149000</v>
      </c>
      <c r="K63" s="51">
        <f t="shared" si="8"/>
        <v>-25528</v>
      </c>
      <c r="L63" s="83"/>
      <c r="M63" s="83"/>
      <c r="N63" s="83">
        <v>149000</v>
      </c>
      <c r="O63" s="83"/>
      <c r="P63" s="83"/>
      <c r="Q63" s="111"/>
      <c r="R63" s="107"/>
      <c r="S63" s="107"/>
      <c r="T63" s="107"/>
      <c r="U63" s="107"/>
      <c r="V63" s="107"/>
      <c r="W63" s="107"/>
      <c r="X63" s="107"/>
      <c r="Y63" s="107"/>
      <c r="Z63" s="107"/>
    </row>
    <row r="64" spans="1:26" x14ac:dyDescent="0.25">
      <c r="A64" s="48"/>
      <c r="B64" s="48"/>
      <c r="C64" s="49" t="s">
        <v>9</v>
      </c>
      <c r="D64" s="48"/>
      <c r="E64" s="48"/>
      <c r="F64" s="45"/>
      <c r="G64" s="45"/>
      <c r="H64" s="45"/>
      <c r="I64" s="83">
        <f>I20+I31+I52+I60+I63</f>
        <v>1593729.6199999999</v>
      </c>
      <c r="J64" s="83">
        <f>J20+J31+J52+J60+J63</f>
        <v>1556575.0700000003</v>
      </c>
      <c r="K64" s="83">
        <f>K20+K31+K52+K60+K63</f>
        <v>-37154.550000000003</v>
      </c>
      <c r="L64" s="45"/>
      <c r="M64" s="45"/>
      <c r="N64" s="83">
        <v>1556575.0700000003</v>
      </c>
      <c r="O64" s="45"/>
      <c r="P64" s="45"/>
      <c r="Q64" s="111"/>
      <c r="R64" s="107"/>
      <c r="S64" s="107"/>
      <c r="T64" s="107"/>
      <c r="U64" s="107"/>
      <c r="V64" s="107"/>
      <c r="W64" s="107"/>
      <c r="X64" s="107"/>
      <c r="Y64" s="107"/>
      <c r="Z64" s="107"/>
    </row>
    <row r="65" spans="1:27" x14ac:dyDescent="0.25">
      <c r="A65" s="99"/>
      <c r="B65" s="99"/>
      <c r="C65" s="40"/>
      <c r="D65" s="40"/>
      <c r="E65" s="40"/>
      <c r="F65" s="100"/>
      <c r="G65" s="100"/>
      <c r="H65" s="100"/>
      <c r="I65" s="100"/>
      <c r="J65" s="40"/>
      <c r="K65" s="40"/>
      <c r="L65" s="101"/>
      <c r="M65" s="101"/>
      <c r="N65" s="101"/>
      <c r="O65" s="40"/>
      <c r="P65" s="40"/>
      <c r="Q65" s="40"/>
      <c r="R65" s="34"/>
      <c r="S65" s="34"/>
      <c r="T65" s="34"/>
      <c r="U65" s="34"/>
      <c r="V65" s="34"/>
      <c r="W65" s="34"/>
      <c r="X65" s="34"/>
      <c r="Y65" s="34"/>
      <c r="Z65" s="34"/>
    </row>
    <row r="66" spans="1:27" x14ac:dyDescent="0.25">
      <c r="A66" s="34"/>
      <c r="B66" s="34"/>
      <c r="C66" s="34"/>
      <c r="D66" s="34"/>
      <c r="E66" s="34"/>
      <c r="F66" s="102"/>
      <c r="G66" s="102"/>
      <c r="H66" s="102"/>
      <c r="I66" s="102"/>
      <c r="J66" s="34"/>
      <c r="K66" s="34"/>
      <c r="L66" s="103"/>
      <c r="M66" s="103"/>
      <c r="N66" s="103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1:27" x14ac:dyDescent="0.25">
      <c r="B67" s="24" t="s">
        <v>129</v>
      </c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7" x14ac:dyDescent="0.25"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</row>
    <row r="69" spans="1:27" x14ac:dyDescent="0.25"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</row>
    <row r="70" spans="1:27" x14ac:dyDescent="0.25"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</row>
    <row r="72" spans="1:27" x14ac:dyDescent="0.25">
      <c r="B72" s="140" t="s">
        <v>139</v>
      </c>
      <c r="C72" s="14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</row>
    <row r="87" spans="3:3" x14ac:dyDescent="0.25">
      <c r="C87" s="6" t="s">
        <v>58</v>
      </c>
    </row>
    <row r="88" spans="3:3" x14ac:dyDescent="0.25">
      <c r="C88" s="6" t="s">
        <v>140</v>
      </c>
    </row>
  </sheetData>
  <mergeCells count="78">
    <mergeCell ref="B72:AA72"/>
    <mergeCell ref="X54:X60"/>
    <mergeCell ref="Y54:Y60"/>
    <mergeCell ref="Z54:Z60"/>
    <mergeCell ref="V1:Z1"/>
    <mergeCell ref="V2:Z2"/>
    <mergeCell ref="S54:S60"/>
    <mergeCell ref="T54:T60"/>
    <mergeCell ref="U54:U60"/>
    <mergeCell ref="V54:V60"/>
    <mergeCell ref="W54:W60"/>
    <mergeCell ref="X22:X31"/>
    <mergeCell ref="Y22:Y31"/>
    <mergeCell ref="Z22:Z31"/>
    <mergeCell ref="S33:S52"/>
    <mergeCell ref="T33:T52"/>
    <mergeCell ref="U33:U52"/>
    <mergeCell ref="V33:V52"/>
    <mergeCell ref="W33:W52"/>
    <mergeCell ref="X33:X52"/>
    <mergeCell ref="Y33:Y52"/>
    <mergeCell ref="Z33:Z52"/>
    <mergeCell ref="S22:S31"/>
    <mergeCell ref="T22:T31"/>
    <mergeCell ref="U22:U31"/>
    <mergeCell ref="V22:V31"/>
    <mergeCell ref="W22:W31"/>
    <mergeCell ref="V13:V20"/>
    <mergeCell ref="W13:W20"/>
    <mergeCell ref="X13:X20"/>
    <mergeCell ref="Y13:Y20"/>
    <mergeCell ref="Z13:Z20"/>
    <mergeCell ref="B67:Z67"/>
    <mergeCell ref="L1:P1"/>
    <mergeCell ref="L2:P2"/>
    <mergeCell ref="B13:B19"/>
    <mergeCell ref="B22:B30"/>
    <mergeCell ref="B33:B52"/>
    <mergeCell ref="B54:B59"/>
    <mergeCell ref="Y8:Y10"/>
    <mergeCell ref="G13:G19"/>
    <mergeCell ref="G22:G30"/>
    <mergeCell ref="G33:G51"/>
    <mergeCell ref="G54:G60"/>
    <mergeCell ref="Z8:Z10"/>
    <mergeCell ref="S13:S20"/>
    <mergeCell ref="T13:T20"/>
    <mergeCell ref="U13:U20"/>
    <mergeCell ref="M9:N9"/>
    <mergeCell ref="O9:O10"/>
    <mergeCell ref="M8:P8"/>
    <mergeCell ref="Q8:X8"/>
    <mergeCell ref="Q9:R9"/>
    <mergeCell ref="S9:T9"/>
    <mergeCell ref="U9:V9"/>
    <mergeCell ref="W9:X9"/>
    <mergeCell ref="A32:P32"/>
    <mergeCell ref="A53:P53"/>
    <mergeCell ref="A61:P61"/>
    <mergeCell ref="A12:P12"/>
    <mergeCell ref="A21:P21"/>
    <mergeCell ref="L13:L19"/>
    <mergeCell ref="A4:O4"/>
    <mergeCell ref="A5:O5"/>
    <mergeCell ref="A6:K6"/>
    <mergeCell ref="G9:G10"/>
    <mergeCell ref="B9:B10"/>
    <mergeCell ref="A9:A10"/>
    <mergeCell ref="A8:G8"/>
    <mergeCell ref="H8:H10"/>
    <mergeCell ref="E9:F9"/>
    <mergeCell ref="K9:K10"/>
    <mergeCell ref="L9:L10"/>
    <mergeCell ref="A7:P7"/>
    <mergeCell ref="P9:P10"/>
    <mergeCell ref="I8:L8"/>
    <mergeCell ref="I9:I10"/>
    <mergeCell ref="J9:J10"/>
  </mergeCells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d.abdykarimova</dc:creator>
  <cp:lastModifiedBy>Виталий Артамонов</cp:lastModifiedBy>
  <cp:lastPrinted>2020-04-29T11:24:46Z</cp:lastPrinted>
  <dcterms:created xsi:type="dcterms:W3CDTF">2015-02-04T05:01:06Z</dcterms:created>
  <dcterms:modified xsi:type="dcterms:W3CDTF">2020-04-29T12:07:44Z</dcterms:modified>
</cp:coreProperties>
</file>